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помещения'!$F$1:$F$29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помещения'!$F$1:$F$29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помещения'!$F$1:$F$29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489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G7" i="10" l="1"/>
  <c r="H21" i="12" l="1"/>
  <c r="F8" i="13"/>
  <c r="F7" i="13"/>
  <c r="E7" i="13" s="1"/>
  <c r="E6" i="13" s="1"/>
  <c r="G6" i="13"/>
  <c r="F6" i="13"/>
  <c r="C8" i="10" l="1"/>
  <c r="F69" i="2" l="1"/>
  <c r="F10" i="16" l="1"/>
  <c r="G32" i="3"/>
  <c r="F9" i="16" l="1"/>
  <c r="G10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8" i="16" l="1"/>
  <c r="F27" i="16"/>
  <c r="F26" i="16"/>
  <c r="F4" i="16"/>
  <c r="F5" i="16" s="1"/>
  <c r="F23" i="16"/>
  <c r="F22" i="16"/>
  <c r="F21" i="16"/>
  <c r="F20" i="16"/>
  <c r="F19" i="16"/>
  <c r="F18" i="16"/>
  <c r="F17" i="16"/>
  <c r="F15" i="16"/>
  <c r="F14" i="16"/>
  <c r="F13" i="16"/>
  <c r="F11" i="16"/>
  <c r="F8" i="16"/>
  <c r="F7" i="16"/>
  <c r="F24" i="16" l="1"/>
  <c r="F16" i="16"/>
  <c r="F12" i="16"/>
  <c r="F46" i="5"/>
  <c r="F29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4" i="16"/>
  <c r="C16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G17" i="1"/>
  <c r="G23" i="1" s="1"/>
  <c r="C27" i="6"/>
  <c r="C44" i="6" s="1"/>
  <c r="F100" i="6"/>
  <c r="F101" i="6"/>
  <c r="F102" i="6"/>
  <c r="F99" i="6"/>
  <c r="B52" i="1" l="1"/>
  <c r="B55" i="1"/>
  <c r="H14" i="12"/>
  <c r="K9" i="18"/>
  <c r="G78" i="6"/>
  <c r="G80" i="6"/>
  <c r="F45" i="6"/>
  <c r="G79" i="6"/>
  <c r="F103" i="6"/>
  <c r="G72" i="6" l="1"/>
  <c r="F54" i="5"/>
  <c r="F202" i="5" l="1"/>
  <c r="F182" i="5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s="1"/>
  <c r="H22" i="12" l="1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<sst xmlns="http://schemas.openxmlformats.org/spreadsheetml/2006/main" count="2412" uniqueCount="2039">
  <si>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</si>
  <si>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</si>
  <si>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</si>
  <si>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</si>
  <si>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</si>
  <si>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</si>
  <si>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</si>
  <si>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</si>
  <si>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</si>
  <si>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</si>
  <si>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</si>
  <si>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</si>
  <si>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</si>
  <si>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</si>
  <si>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</si>
  <si>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</si>
  <si>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</si>
  <si>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</si>
  <si>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</si>
  <si>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</si>
  <si>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</si>
  <si>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</si>
  <si>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</si>
  <si>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</si>
  <si>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</si>
  <si>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</si>
  <si>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</si>
  <si>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</si>
  <si>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</si>
  <si>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</si>
  <si>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</si>
  <si>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</si>
  <si>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</si>
  <si>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</si>
  <si>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</si>
  <si>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</si>
  <si>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</si>
  <si>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</si>
  <si>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</si>
  <si>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</si>
  <si>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</si>
  <si>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</si>
  <si>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</si>
  <si>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</si>
  <si>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</si>
  <si>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</si>
  <si>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</si>
  <si>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</si>
  <si>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</si>
  <si>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</si>
  <si>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</si>
  <si>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</si>
  <si>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</si>
  <si>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</si>
  <si>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</si>
  <si>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</si>
  <si>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</si>
  <si>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</si>
  <si>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</si>
  <si>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</si>
  <si>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</si>
  <si>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</si>
  <si>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</si>
  <si>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</si>
  <si>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</si>
  <si>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</si>
  <si>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</si>
  <si>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</si>
  <si>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</si>
  <si>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</si>
  <si>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</si>
  <si>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</si>
  <si>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</si>
  <si>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</si>
  <si>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</si>
  <si>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</si>
  <si>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</si>
  <si>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</si>
  <si>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</si>
  <si>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</si>
  <si>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</si>
  <si>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</si>
  <si>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</si>
  <si>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</si>
  <si>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</si>
  <si>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</si>
  <si>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</si>
  <si>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</si>
  <si>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</si>
  <si>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</si>
  <si>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</si>
  <si>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</si>
  <si>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</si>
  <si>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</si>
  <si>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</si>
  <si>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</si>
  <si>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</si>
  <si>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</si>
  <si>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</si>
  <si>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</si>
  <si>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</si>
  <si>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</si>
  <si>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</si>
  <si>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</si>
  <si>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</si>
  <si>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</si>
  <si>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</si>
  <si>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</si>
  <si>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</si>
  <si>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</si>
  <si>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</si>
  <si>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</si>
  <si>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</si>
  <si>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</si>
  <si>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</si>
  <si>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</si>
  <si>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</si>
  <si>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</si>
  <si>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</si>
  <si>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</si>
  <si>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</si>
  <si>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</si>
  <si>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</si>
  <si>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</si>
  <si>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</si>
  <si>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</si>
  <si>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</si>
  <si>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</si>
  <si>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</si>
  <si>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</si>
  <si>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</si>
  <si>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</si>
  <si>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</si>
  <si>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</si>
  <si>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</si>
  <si>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</si>
  <si>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</si>
  <si>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</si>
  <si>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</si>
  <si>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</si>
  <si>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</si>
  <si>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</si>
  <si>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</si>
  <si>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</si>
  <si>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</si>
  <si>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</si>
  <si>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</si>
  <si>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</si>
  <si>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</si>
  <si>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</si>
  <si>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</si>
  <si>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</si>
  <si>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</si>
  <si>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</si>
  <si>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</si>
  <si>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</si>
  <si>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</si>
  <si>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</si>
  <si>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</si>
  <si>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</si>
  <si>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</si>
  <si>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</si>
  <si>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</si>
  <si>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</si>
  <si>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</si>
  <si>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</si>
  <si>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</si>
  <si>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</si>
  <si>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</si>
  <si>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</si>
  <si>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</si>
  <si>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</si>
  <si>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</si>
  <si>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</si>
  <si>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</si>
  <si>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</si>
  <si>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</si>
  <si>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</si>
  <si>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</si>
  <si>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</si>
  <si>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</si>
  <si>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</si>
  <si>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</si>
  <si>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</si>
  <si>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</si>
  <si>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</si>
  <si>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</si>
  <si>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</si>
  <si>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</si>
  <si>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</si>
  <si>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</si>
  <si>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</si>
  <si>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</si>
  <si>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</si>
  <si>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</si>
  <si>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</si>
  <si>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</si>
  <si>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</si>
  <si>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</si>
  <si>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</si>
  <si>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</si>
  <si>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</si>
  <si>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</si>
  <si>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</si>
  <si>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</si>
  <si>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</si>
  <si>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</si>
  <si>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</si>
  <si>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</si>
  <si>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</si>
  <si>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</si>
  <si>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</si>
  <si>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</si>
  <si>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</si>
  <si>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</si>
  <si>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</si>
  <si>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</si>
  <si>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</si>
  <si>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</si>
  <si>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</si>
  <si>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</si>
  <si>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</si>
  <si>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</si>
  <si>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</si>
  <si>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</si>
  <si>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</si>
  <si>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</si>
  <si>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</si>
  <si>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</si>
  <si>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</si>
  <si>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</si>
  <si>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</si>
  <si>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</si>
  <si>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</si>
  <si>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</si>
  <si>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</si>
  <si>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</si>
  <si>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</si>
  <si>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</si>
  <si>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</si>
  <si>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</si>
  <si>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</si>
  <si>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</si>
  <si>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</si>
  <si>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</si>
  <si>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</si>
  <si>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</si>
  <si>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</si>
  <si>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</si>
  <si>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</si>
  <si>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</si>
  <si>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</si>
  <si>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</si>
  <si>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</si>
  <si>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</si>
  <si>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</si>
  <si>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</si>
  <si>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</si>
  <si>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</si>
  <si>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</si>
  <si>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</si>
  <si>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</si>
  <si>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</si>
  <si>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</si>
  <si>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</si>
  <si>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</si>
  <si>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</si>
  <si>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</si>
  <si>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</si>
  <si>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</si>
  <si>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</si>
  <si>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</si>
  <si>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</si>
  <si>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</si>
  <si>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</si>
  <si>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</si>
  <si>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</si>
  <si>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</si>
  <si>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</si>
  <si>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</si>
  <si>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</si>
  <si>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</si>
  <si>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</si>
  <si>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</si>
  <si>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</si>
  <si>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</si>
  <si>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</si>
  <si>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</si>
  <si>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</si>
  <si>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</si>
  <si>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</si>
  <si>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</si>
  <si>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</si>
  <si>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</si>
  <si>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</si>
  <si>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</si>
  <si>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</si>
  <si>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</si>
  <si>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</si>
  <si>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</si>
  <si>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</si>
  <si>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</si>
  <si>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</si>
  <si>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</si>
  <si>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</si>
  <si>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</si>
  <si>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</si>
  <si>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</si>
  <si>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</si>
  <si>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</si>
  <si>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</si>
  <si>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</si>
  <si>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</si>
  <si>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</si>
  <si>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</si>
  <si>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</si>
  <si>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</si>
  <si>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</si>
  <si>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</si>
  <si>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</si>
  <si>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</si>
  <si>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</si>
  <si>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</si>
  <si>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</si>
  <si>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</si>
  <si>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</si>
  <si>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</si>
  <si>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</si>
  <si>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</si>
  <si>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</si>
  <si>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</si>
  <si>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</si>
  <si>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</si>
  <si>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</si>
  <si>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</si>
  <si>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</si>
  <si>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</si>
  <si>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</si>
  <si>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</si>
  <si>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</si>
  <si>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</si>
  <si>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</si>
  <si>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</si>
  <si>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</si>
  <si>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</si>
  <si>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</si>
  <si>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</si>
  <si>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</si>
  <si>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</si>
  <si>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</si>
  <si>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</si>
  <si>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</si>
  <si>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</si>
  <si>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</si>
  <si>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</si>
  <si>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</si>
  <si>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</si>
  <si>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</si>
  <si>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</si>
  <si>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</si>
  <si>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</si>
  <si>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</si>
  <si>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</si>
  <si>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</si>
  <si>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</si>
  <si>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</si>
  <si>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</si>
  <si>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</si>
  <si>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</si>
  <si>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</si>
  <si>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</si>
  <si>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</si>
  <si>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</si>
  <si>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</si>
  <si>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</si>
  <si>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</si>
  <si>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</si>
  <si>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</si>
  <si>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</si>
  <si>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</si>
  <si>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</si>
  <si>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</si>
  <si>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</si>
  <si>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</si>
  <si>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</si>
  <si>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</si>
  <si>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</si>
  <si>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</si>
  <si>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</si>
  <si>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</si>
  <si>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</si>
  <si>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</si>
  <si>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</si>
  <si>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</si>
  <si>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</si>
  <si>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</si>
  <si>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</si>
  <si>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</si>
  <si>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</si>
  <si>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</si>
  <si>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</si>
  <si>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</si>
  <si>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</si>
  <si>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</si>
  <si>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</si>
  <si>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</si>
  <si>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</si>
  <si>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</si>
  <si>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</si>
  <si>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</si>
  <si>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</si>
  <si>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</si>
  <si>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</si>
  <si>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</si>
  <si>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</si>
  <si>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</si>
  <si>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</si>
  <si>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</si>
  <si>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</si>
  <si>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</si>
  <si>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</si>
  <si>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</si>
  <si>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</si>
  <si>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</si>
  <si>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</si>
  <si>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</si>
  <si>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</si>
  <si>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</si>
  <si>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</si>
  <si>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</si>
  <si>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</si>
  <si>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</si>
  <si>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</si>
  <si>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</si>
  <si>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</si>
  <si>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</si>
  <si>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</si>
  <si>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</si>
  <si>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</si>
  <si>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</si>
  <si>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</si>
  <si>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</si>
  <si>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</si>
  <si>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</si>
  <si>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</si>
  <si>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</si>
  <si>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</si>
  <si>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</si>
  <si>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</si>
  <si>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</si>
  <si>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</si>
  <si>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</si>
  <si>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</si>
  <si>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</si>
  <si>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</si>
  <si>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</si>
  <si>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</si>
  <si>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</si>
  <si>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</si>
  <si>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</si>
  <si>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</si>
  <si>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</si>
  <si>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</si>
  <si>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</si>
  <si>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</si>
  <si>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</si>
  <si>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</si>
  <si>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</si>
  <si>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</si>
  <si>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</si>
  <si>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</si>
  <si>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</si>
  <si>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</si>
  <si>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</si>
  <si>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</si>
  <si>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</si>
  <si>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</si>
  <si>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</si>
  <si>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</si>
  <si>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</si>
  <si>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</si>
  <si>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</si>
  <si>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</si>
  <si>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</si>
  <si>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</si>
  <si>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</si>
  <si>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</si>
  <si>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</si>
  <si>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</si>
  <si>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</si>
  <si>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</si>
  <si>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</si>
  <si>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</si>
  <si>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</si>
  <si>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</si>
  <si>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</si>
  <si>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</si>
  <si>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</si>
  <si>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</si>
  <si>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</si>
  <si>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</si>
  <si>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</si>
  <si>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</si>
  <si>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</si>
  <si>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</si>
  <si>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</si>
  <si>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</si>
  <si>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</si>
  <si>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</si>
  <si>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</si>
  <si>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</si>
  <si>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</si>
  <si>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</si>
  <si>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</si>
  <si>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</si>
  <si>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</si>
  <si>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</si>
  <si>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</si>
  <si>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</si>
  <si>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</si>
  <si>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</si>
  <si>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</si>
  <si>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</si>
  <si>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</si>
  <si>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</si>
  <si>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</si>
  <si>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</si>
  <si>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</si>
  <si>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</si>
  <si>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</si>
  <si>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</si>
  <si>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</si>
  <si>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</si>
  <si>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</si>
  <si>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</si>
  <si>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</si>
  <si>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</si>
  <si>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</si>
  <si>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</si>
  <si>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</si>
  <si>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</si>
  <si>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</si>
  <si>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</si>
  <si>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</si>
  <si>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</si>
  <si>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</si>
  <si>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</si>
  <si>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</si>
  <si>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</si>
  <si>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</si>
  <si>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</si>
  <si>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</si>
  <si>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</si>
  <si>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</si>
  <si>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</si>
  <si>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</si>
  <si>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</si>
  <si>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</si>
  <si>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</si>
  <si>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</si>
  <si>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</si>
  <si>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</si>
  <si>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</si>
  <si>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</si>
  <si>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</si>
  <si>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</si>
  <si>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</si>
  <si>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</si>
  <si>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</si>
  <si>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</si>
  <si>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</si>
  <si>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</si>
  <si>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</si>
  <si>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</si>
  <si>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</si>
  <si>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</si>
  <si>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</si>
  <si>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</si>
  <si>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</si>
  <si>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</si>
  <si>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</si>
  <si>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</si>
  <si>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</si>
  <si>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</si>
  <si>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</si>
  <si>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</si>
  <si>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</si>
  <si>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</si>
  <si>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</si>
  <si>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</si>
  <si>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</si>
  <si>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</si>
  <si>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</si>
  <si>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</si>
  <si>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</si>
  <si>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</si>
  <si>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</si>
  <si>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</si>
  <si>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</si>
  <si>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</si>
  <si>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</si>
  <si>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</si>
  <si>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</si>
  <si>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</si>
  <si>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</si>
  <si>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</si>
  <si>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</si>
  <si>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</si>
  <si>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</si>
  <si>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</si>
  <si>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</si>
  <si>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</si>
  <si>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</si>
  <si>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</si>
  <si>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</si>
  <si>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</si>
  <si>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</si>
  <si>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</si>
  <si>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</si>
  <si>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</si>
  <si>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</si>
  <si>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</si>
  <si>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</si>
  <si>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</si>
  <si>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</si>
  <si>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</si>
  <si>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</si>
  <si>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</si>
  <si>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</si>
  <si>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</si>
  <si>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</si>
  <si>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</si>
  <si>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</si>
  <si>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</si>
  <si>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</si>
  <si>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</si>
  <si>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</si>
  <si>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</si>
  <si>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</si>
  <si>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</si>
  <si>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</si>
  <si>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</si>
  <si>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</si>
  <si>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</si>
  <si>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</si>
  <si>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</si>
  <si>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</si>
  <si>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</si>
  <si>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</si>
  <si>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</si>
  <si>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</si>
  <si>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</si>
  <si>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</si>
  <si>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</si>
  <si>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</si>
  <si>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</si>
  <si>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</si>
  <si>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</si>
  <si>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</si>
  <si>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</si>
  <si>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</si>
  <si>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</si>
  <si>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</si>
  <si>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</si>
  <si>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</si>
  <si>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</si>
  <si>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</si>
  <si>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</si>
  <si>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</si>
  <si>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</si>
  <si>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</si>
  <si>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</si>
  <si>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</si>
  <si>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</si>
  <si>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</si>
  <si>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</si>
  <si>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</si>
  <si>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</si>
  <si>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</si>
  <si>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</si>
  <si>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</si>
  <si>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</si>
  <si>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</si>
  <si>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</si>
  <si>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</si>
  <si>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</si>
  <si>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</si>
  <si>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</si>
  <si>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</si>
  <si>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</si>
  <si>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</si>
  <si>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</si>
  <si>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</si>
  <si>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</si>
  <si>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</si>
  <si>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</si>
  <si>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</si>
  <si>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</si>
  <si>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</si>
  <si>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</si>
  <si>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</si>
  <si>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</si>
  <si>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</si>
  <si>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</si>
  <si>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</si>
  <si>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</si>
  <si>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</si>
  <si>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</si>
  <si>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</si>
  <si>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</si>
  <si>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</si>
  <si>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</si>
  <si>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</si>
  <si>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</si>
  <si>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</si>
  <si>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</si>
  <si>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</si>
  <si>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</si>
  <si>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</si>
  <si>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</si>
  <si>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</si>
  <si>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</si>
  <si>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</si>
  <si>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</si>
  <si>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</si>
  <si>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</si>
  <si>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</si>
  <si>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</si>
  <si>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</si>
  <si>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</si>
  <si>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</si>
  <si>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</si>
  <si>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</si>
  <si>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</si>
  <si>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</si>
  <si>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</si>
  <si>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</si>
  <si>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</si>
  <si>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</si>
  <si>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</si>
  <si>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</si>
  <si>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</si>
  <si>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</si>
  <si>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</si>
  <si>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</si>
  <si>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</si>
  <si>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</si>
  <si>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</si>
  <si>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</si>
  <si>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</si>
  <si>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</si>
  <si>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</si>
  <si>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</si>
  <si>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</si>
  <si>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</si>
  <si>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</si>
  <si>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</si>
  <si>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</si>
  <si>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</si>
  <si>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</si>
  <si>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</si>
  <si>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</si>
  <si>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</si>
  <si>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</si>
  <si>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</si>
  <si>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</si>
  <si>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</si>
  <si>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</si>
  <si>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</si>
  <si>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</si>
  <si>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</si>
  <si>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</si>
  <si>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</si>
  <si>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</si>
  <si>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</si>
  <si>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</si>
  <si>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</si>
  <si>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</si>
  <si>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</si>
  <si>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</si>
  <si>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</si>
  <si>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</si>
  <si>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</si>
  <si>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</si>
  <si>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</si>
  <si>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</si>
  <si>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</si>
  <si>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</si>
  <si>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</si>
  <si>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</si>
  <si>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</si>
  <si>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</si>
  <si>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</si>
  <si>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</si>
  <si>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</si>
  <si>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</si>
  <si>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</si>
  <si>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</si>
  <si>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</si>
  <si>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</si>
  <si>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</si>
  <si>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</si>
  <si>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</si>
  <si>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</si>
  <si>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</si>
  <si>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</si>
  <si>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</si>
  <si>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</si>
  <si>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</si>
  <si>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</si>
  <si>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</si>
  <si>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</si>
  <si>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</si>
  <si>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</si>
  <si>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</si>
  <si>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</si>
  <si>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</si>
  <si>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</si>
  <si>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</si>
  <si>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</si>
  <si>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</si>
  <si>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</si>
  <si>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</si>
  <si>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</si>
  <si>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</si>
  <si>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</si>
  <si>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</si>
  <si>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</si>
  <si>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</si>
  <si>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</si>
  <si>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</si>
  <si>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</si>
  <si>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</si>
  <si>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</si>
  <si>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</si>
  <si>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</si>
  <si>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</si>
  <si>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</si>
  <si>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</si>
  <si>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</si>
  <si>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</si>
  <si>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</si>
  <si>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</si>
  <si>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</si>
  <si>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</si>
  <si>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</si>
  <si>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</si>
  <si>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</si>
  <si>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</si>
  <si>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</si>
  <si>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</si>
  <si>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</si>
  <si>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</si>
  <si>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</si>
  <si>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</si>
  <si>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</si>
  <si>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</si>
  <si>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</si>
  <si>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</si>
  <si>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</si>
  <si>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</si>
  <si>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</si>
  <si>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</si>
  <si>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</si>
  <si>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</si>
  <si>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</si>
  <si>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</si>
  <si>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</si>
  <si>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</si>
  <si>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</si>
  <si>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</si>
  <si>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</si>
  <si>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</si>
  <si>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</si>
  <si>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</si>
  <si>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</si>
  <si>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</si>
  <si>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</si>
  <si>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</si>
  <si>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</si>
  <si>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</si>
  <si>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</si>
  <si>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</si>
  <si>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</si>
  <si>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</si>
  <si>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</si>
  <si>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</si>
  <si>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</si>
  <si>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</si>
  <si>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</si>
  <si>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</si>
  <si>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</si>
  <si>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</si>
  <si>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</si>
  <si>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</si>
  <si>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</si>
  <si>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</si>
  <si>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</si>
  <si>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</si>
  <si>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</si>
  <si>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</si>
  <si>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</si>
  <si>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</si>
  <si>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</si>
  <si>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</si>
  <si>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</si>
  <si>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</si>
  <si>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</si>
  <si>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</si>
  <si>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</si>
  <si>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</si>
  <si>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</si>
  <si>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</si>
  <si>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</si>
  <si>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</si>
  <si>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</si>
  <si>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</si>
  <si>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</si>
  <si>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</si>
  <si>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</si>
  <si>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</si>
  <si>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</si>
  <si>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</si>
  <si>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</si>
  <si>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</si>
  <si>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</si>
  <si>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</si>
  <si>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</si>
  <si>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</si>
  <si>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</si>
  <si>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</si>
  <si>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</si>
  <si>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</si>
  <si>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</si>
  <si>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</si>
  <si>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</si>
  <si>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</si>
  <si>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</si>
  <si>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</si>
  <si>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</si>
  <si>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</si>
  <si>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</si>
  <si>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</si>
  <si>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</si>
  <si>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</si>
  <si>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</si>
  <si>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</si>
  <si>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</si>
  <si>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</si>
  <si>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</si>
  <si>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</si>
  <si>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</si>
  <si>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</si>
  <si>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</si>
  <si>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</si>
  <si>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</si>
  <si>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</si>
  <si>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</si>
  <si>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</si>
  <si>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</si>
  <si>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</si>
  <si>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</si>
  <si>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</si>
  <si>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</si>
  <si>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</si>
  <si>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</si>
  <si>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</si>
  <si>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</si>
  <si>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</si>
  <si>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</si>
  <si>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</si>
  <si>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</si>
  <si>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</si>
  <si>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</si>
  <si>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</si>
  <si>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</si>
  <si>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</si>
  <si>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</si>
  <si>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</si>
  <si>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</si>
  <si>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</si>
  <si>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</si>
  <si>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</si>
  <si>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</si>
  <si>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</si>
  <si>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</si>
  <si>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</si>
  <si>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</si>
  <si>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</si>
  <si>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</si>
  <si>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</si>
  <si>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</si>
  <si>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</si>
  <si>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</si>
  <si>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</si>
  <si>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</si>
  <si>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</si>
  <si>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</si>
  <si>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</si>
  <si>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</si>
  <si>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</si>
  <si>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</si>
  <si>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</si>
  <si>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</si>
  <si>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</si>
  <si>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</si>
  <si>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</si>
  <si>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</si>
  <si>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</si>
  <si>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</si>
  <si>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</si>
  <si>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</si>
  <si>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</si>
  <si>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</si>
  <si>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</si>
  <si>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</si>
  <si>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</si>
  <si>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</si>
  <si>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</si>
  <si>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</si>
  <si>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</si>
  <si>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</si>
  <si>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</si>
  <si>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</si>
  <si>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</si>
  <si>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</si>
  <si>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</si>
  <si>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</si>
  <si>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</si>
  <si>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</si>
  <si>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</si>
  <si>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</si>
  <si>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</si>
  <si>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</si>
  <si>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</si>
  <si>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</si>
  <si>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</si>
  <si>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</si>
  <si>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</si>
  <si>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</si>
  <si>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</si>
  <si>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</si>
  <si>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</si>
  <si>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</si>
  <si>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</si>
  <si>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</si>
  <si>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</si>
  <si>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</si>
  <si>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</si>
  <si>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</si>
  <si>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</si>
  <si>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</si>
  <si>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</si>
  <si>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</si>
  <si>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</si>
  <si>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</si>
  <si>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</si>
  <si>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</si>
  <si>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</si>
  <si>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</si>
  <si>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</si>
  <si>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</si>
  <si>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</si>
  <si>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</si>
  <si>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</si>
  <si>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</si>
  <si>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</si>
  <si>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</si>
  <si>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</si>
  <si>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</si>
  <si>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</si>
  <si>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</si>
  <si>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</si>
  <si>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</si>
  <si>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</si>
  <si>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</si>
  <si>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</si>
  <si>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</si>
  <si>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</si>
  <si>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</si>
  <si>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</si>
  <si>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</si>
  <si>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</si>
  <si>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</si>
  <si>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</si>
  <si>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</si>
  <si>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</si>
  <si>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</si>
  <si>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</si>
  <si>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</si>
  <si>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</si>
  <si>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</si>
  <si>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</si>
  <si>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</si>
  <si>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</si>
  <si>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</si>
  <si>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</si>
  <si>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</si>
  <si>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</si>
  <si>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</si>
  <si>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</si>
  <si>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</si>
  <si>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</si>
  <si>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</si>
  <si>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</si>
  <si>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</si>
  <si>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</si>
  <si>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</si>
  <si>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</si>
  <si>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</si>
  <si>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</si>
  <si>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</si>
  <si>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</si>
  <si>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</si>
  <si>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</si>
  <si>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</si>
  <si>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</si>
  <si>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</si>
  <si>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</si>
  <si>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</si>
  <si>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</si>
  <si>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</si>
  <si>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</si>
  <si>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</si>
  <si>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</si>
  <si>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</si>
  <si>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</si>
  <si>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</si>
  <si>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</si>
  <si>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</si>
  <si>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</si>
  <si>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</si>
  <si>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</si>
  <si>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</si>
  <si>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</si>
  <si>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</si>
  <si>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</si>
  <si>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</si>
  <si>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</si>
  <si>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</si>
  <si>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</si>
  <si>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</si>
  <si>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</si>
  <si>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</si>
  <si>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</si>
  <si>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</si>
  <si>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</si>
  <si>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</si>
  <si>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</si>
  <si>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</si>
  <si>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</si>
  <si>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</si>
  <si>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</si>
  <si>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</si>
  <si>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</si>
  <si>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</si>
  <si>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</si>
  <si>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</si>
  <si>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</si>
  <si>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</si>
  <si>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</si>
  <si>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</si>
  <si>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</si>
  <si>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</si>
  <si>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</si>
  <si>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</si>
  <si>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</si>
  <si>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</si>
  <si>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</si>
  <si>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</si>
  <si>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</si>
  <si>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</si>
  <si>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</si>
  <si>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</si>
  <si>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</si>
  <si>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</si>
  <si>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</si>
  <si>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</si>
  <si>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</si>
  <si>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</si>
  <si>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</si>
  <si>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</si>
  <si>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</si>
  <si>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</si>
  <si>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</si>
  <si>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</si>
  <si>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</si>
  <si>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</si>
  <si>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</si>
  <si>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</si>
  <si>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</si>
  <si>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</si>
  <si>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</si>
  <si>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</si>
  <si>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</si>
  <si>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</si>
  <si>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</si>
  <si>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</si>
  <si>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</si>
  <si>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</si>
  <si>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</si>
  <si>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</si>
  <si>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</si>
  <si>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</si>
  <si>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</si>
  <si>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</si>
  <si>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</si>
  <si>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</si>
  <si>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</si>
  <si>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</si>
  <si>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</si>
  <si>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</si>
  <si>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</si>
  <si>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</si>
  <si>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</si>
  <si>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</si>
  <si>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</si>
  <si>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</si>
  <si>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</si>
  <si>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</si>
  <si>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</si>
  <si>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</si>
  <si>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</si>
  <si>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</si>
  <si>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</si>
  <si>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</si>
  <si>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</si>
  <si>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</si>
  <si>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</si>
  <si>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</si>
  <si>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</si>
  <si>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</si>
  <si>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</si>
  <si>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</si>
  <si>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</si>
  <si>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</si>
  <si>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</si>
  <si>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</si>
  <si>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</si>
  <si>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</si>
  <si>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</si>
  <si>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</si>
  <si>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</si>
  <si>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</si>
  <si>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</si>
  <si>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</si>
  <si>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</si>
  <si>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</si>
  <si>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</si>
  <si>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</si>
  <si>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</si>
  <si>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</si>
  <si>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</si>
  <si>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</si>
  <si>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</si>
  <si>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</si>
  <si>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</si>
  <si>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</si>
  <si>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</si>
  <si>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</si>
  <si>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</si>
  <si>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</si>
  <si>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</si>
  <si>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</si>
  <si>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</si>
  <si>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</si>
  <si>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</si>
  <si>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</si>
  <si>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</si>
  <si>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</si>
  <si>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</si>
  <si>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</si>
  <si>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</si>
  <si>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</si>
  <si>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</si>
  <si>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</si>
  <si>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</si>
  <si>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</si>
  <si>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</si>
  <si>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</si>
  <si>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</si>
  <si>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</si>
  <si>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</si>
  <si>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</si>
  <si>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</si>
  <si>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</si>
  <si>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</si>
  <si>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</si>
  <si>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</si>
  <si>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</si>
  <si>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</si>
  <si>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</si>
  <si>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</si>
  <si>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</si>
  <si>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</si>
  <si>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</si>
  <si>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</si>
  <si>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</si>
  <si>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</si>
  <si>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</si>
  <si>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</si>
  <si>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</si>
  <si>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</si>
  <si>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</si>
  <si>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</si>
  <si>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</si>
  <si>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</si>
  <si>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</si>
  <si>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</si>
  <si>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</si>
  <si>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</si>
  <si>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</si>
  <si>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</si>
  <si>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</si>
  <si>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</si>
  <si>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</si>
  <si>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</si>
  <si>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</si>
  <si>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</si>
  <si>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</si>
  <si>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</si>
  <si>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</si>
  <si>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</si>
  <si>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</si>
  <si>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</si>
  <si>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</si>
  <si>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</si>
  <si>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</si>
  <si>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</si>
  <si>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</si>
  <si>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</si>
  <si>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</si>
  <si>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</si>
  <si>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</si>
  <si>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</si>
  <si>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</si>
  <si>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</si>
  <si>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</si>
  <si>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</si>
  <si>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</si>
  <si>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</si>
  <si>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</si>
  <si>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</si>
  <si>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</si>
  <si>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</si>
  <si>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</si>
  <si>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</si>
  <si>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</si>
  <si>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</si>
  <si>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</si>
  <si>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</si>
  <si>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</si>
  <si>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</si>
  <si>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</si>
  <si>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</si>
  <si>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</si>
  <si>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</si>
  <si>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</si>
  <si>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</si>
  <si>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</si>
  <si>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</si>
  <si>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</si>
  <si>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</si>
  <si>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</si>
  <si>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</si>
  <si>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</si>
  <si>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</si>
  <si>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</si>
  <si>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</si>
  <si>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</si>
  <si>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</si>
  <si>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</si>
  <si>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</si>
  <si>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</si>
  <si>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</si>
  <si>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</si>
  <si>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</si>
  <si>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</si>
  <si>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</si>
  <si>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</si>
  <si>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</si>
  <si>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</si>
  <si>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</si>
  <si>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</si>
  <si>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</si>
  <si>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</si>
  <si>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</si>
  <si>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</si>
  <si>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</si>
  <si>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</si>
  <si>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</si>
  <si>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</si>
  <si>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</si>
  <si>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</si>
  <si>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</si>
  <si>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</si>
  <si>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</si>
  <si>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</si>
  <si>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</si>
  <si>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</si>
  <si>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</si>
  <si>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</si>
  <si>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</si>
  <si>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</si>
  <si>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</si>
  <si>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</si>
  <si>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</si>
  <si>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</si>
  <si>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</si>
  <si>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</si>
  <si>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</si>
  <si>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</si>
  <si>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</si>
  <si>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</si>
  <si>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</si>
  <si>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</si>
  <si>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</si>
  <si>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</si>
  <si>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</si>
  <si>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</si>
  <si>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</si>
  <si>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</si>
  <si>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</si>
  <si>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</si>
  <si>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</si>
  <si>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</si>
  <si>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</si>
  <si>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</si>
  <si>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</si>
  <si>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</si>
  <si>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</si>
  <si>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</si>
  <si>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</si>
  <si>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</si>
  <si>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</si>
  <si>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</si>
  <si>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</si>
  <si>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</si>
  <si>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</si>
  <si>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</si>
  <si>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</si>
  <si>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</si>
  <si>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</si>
  <si>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</si>
  <si>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</si>
  <si>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</si>
  <si>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</si>
  <si>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</si>
  <si>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</si>
  <si>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</si>
  <si>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</si>
  <si>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</si>
  <si>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</si>
  <si>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</si>
  <si>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</si>
  <si>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</si>
  <si>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</si>
  <si>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</si>
  <si>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</si>
  <si>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</si>
  <si>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</si>
  <si>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</si>
  <si>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</si>
  <si>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</si>
  <si>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</si>
  <si>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</si>
  <si>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</si>
  <si>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</si>
  <si>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</si>
  <si>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</si>
  <si>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</si>
  <si>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</si>
  <si>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</si>
  <si>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</si>
  <si>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</si>
  <si>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</si>
  <si>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</si>
  <si>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</si>
  <si>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</si>
  <si>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</si>
  <si>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</si>
  <si>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</si>
  <si>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</si>
  <si>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</si>
  <si>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</si>
  <si>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</si>
  <si>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</si>
  <si>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</si>
  <si>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</si>
  <si>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</si>
  <si>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</si>
  <si>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</si>
  <si>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</si>
  <si>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</si>
  <si>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</si>
  <si>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</si>
  <si>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</si>
  <si>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</si>
  <si>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</si>
  <si>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</si>
  <si>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</si>
  <si>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</si>
  <si>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</si>
  <si>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</si>
  <si>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</si>
  <si>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</si>
  <si>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</si>
  <si>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</si>
  <si>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</si>
  <si>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</si>
  <si>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</si>
  <si>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</si>
  <si>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</si>
  <si>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</si>
  <si>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</si>
  <si>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</si>
  <si>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</si>
  <si>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</si>
  <si>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</si>
  <si>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</si>
  <si>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</si>
  <si>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</si>
  <si>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</si>
  <si>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</si>
  <si>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</si>
  <si>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</si>
  <si>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</si>
  <si>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</si>
  <si>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</si>
  <si>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</si>
  <si>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</si>
  <si>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</si>
  <si>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</si>
  <si>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</si>
  <si>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</si>
  <si>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</si>
  <si>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</si>
  <si>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</si>
  <si>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</si>
  <si>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</si>
  <si>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</si>
  <si>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</si>
  <si>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</si>
  <si>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</si>
  <si>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</si>
  <si>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</si>
  <si>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</si>
  <si>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</si>
  <si>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</si>
  <si>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</si>
  <si>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</si>
  <si>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</si>
  <si>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</si>
  <si>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</si>
  <si>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</si>
  <si>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</si>
  <si>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</si>
  <si>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</si>
  <si>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</si>
  <si>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</si>
  <si>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</si>
  <si>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</si>
  <si>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</si>
  <si>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</si>
  <si>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</si>
  <si>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</si>
  <si>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</si>
  <si>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</si>
  <si>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</si>
  <si>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</si>
  <si>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</si>
  <si>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</si>
  <si>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</si>
  <si>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</si>
  <si>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</si>
  <si>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</si>
  <si>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</si>
  <si>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</si>
  <si>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</si>
  <si>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</si>
  <si>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</si>
  <si>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</si>
  <si>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</si>
  <si>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</si>
  <si>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</si>
  <si>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</si>
  <si>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</si>
  <si>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</si>
  <si>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</si>
  <si>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</si>
  <si>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</si>
  <si>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</si>
  <si>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</si>
  <si>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</si>
  <si>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</si>
  <si>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</si>
  <si>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</si>
  <si>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</si>
  <si>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</si>
  <si>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</si>
  <si>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</si>
  <si>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</si>
  <si>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</si>
  <si>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</si>
  <si>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</si>
  <si>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</si>
  <si>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</si>
  <si>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</si>
  <si>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</si>
  <si>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</si>
  <si>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</si>
  <si>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</si>
  <si>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</si>
  <si>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</si>
  <si>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</si>
  <si>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</si>
  <si>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</si>
  <si>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</si>
  <si>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</si>
  <si>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</si>
  <si>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</si>
  <si>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</si>
  <si>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</si>
  <si>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</si>
  <si>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</si>
  <si>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</si>
  <si>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</si>
  <si>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</si>
  <si>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</si>
  <si>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</si>
  <si>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</si>
  <si>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</si>
  <si>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</si>
  <si>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</si>
  <si>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</si>
  <si>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</si>
  <si>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</si>
  <si>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</si>
  <si>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</si>
  <si>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</si>
  <si>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</si>
  <si>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</si>
  <si>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</si>
  <si>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</si>
  <si>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</si>
  <si>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</si>
  <si>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</si>
  <si>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</si>
  <si>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</si>
  <si>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</si>
  <si>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</si>
  <si>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</si>
  <si>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</si>
  <si>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</si>
  <si>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</si>
  <si>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</si>
  <si>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</si>
  <si>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</si>
  <si>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</si>
  <si>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</si>
  <si>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</si>
  <si>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</si>
  <si>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</si>
  <si>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</si>
  <si>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</si>
  <si>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</si>
  <si>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</si>
  <si>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</si>
  <si>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</si>
  <si>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</si>
  <si>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</si>
  <si>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</si>
  <si>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</si>
  <si>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</si>
  <si>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</si>
  <si>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</si>
  <si>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</si>
  <si>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</si>
  <si>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</si>
  <si>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</si>
  <si>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</si>
  <si>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</si>
  <si>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</si>
  <si>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</si>
  <si>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</si>
  <si>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</si>
  <si>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</si>
  <si>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</si>
  <si>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</si>
  <si>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</si>
  <si>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</si>
  <si>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</si>
  <si>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</si>
  <si>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</si>
  <si>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</si>
  <si>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</si>
  <si>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</si>
  <si>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</si>
  <si>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</si>
  <si>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</si>
  <si>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</si>
  <si>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</si>
  <si>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</si>
  <si>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</si>
  <si>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</si>
  <si>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</si>
  <si>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</si>
  <si>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</si>
  <si>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</si>
  <si>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</si>
  <si>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</si>
  <si>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</si>
  <si>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</si>
  <si>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</si>
  <si>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</si>
  <si>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</si>
  <si>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</si>
  <si>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</si>
  <si>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</si>
  <si>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</si>
  <si>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</si>
  <si>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</si>
  <si>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</si>
  <si>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</si>
  <si>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</si>
  <si>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</si>
  <si>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</si>
  <si>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</si>
  <si>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</si>
  <si>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</si>
  <si>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</si>
  <si>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</si>
  <si>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</si>
  <si>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</si>
  <si>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</si>
  <si>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</si>
  <si>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</si>
  <si>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</si>
  <si>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</si>
  <si>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</si>
  <si>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</si>
  <si>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</si>
  <si>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</si>
  <si>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</si>
  <si>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</si>
  <si>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</si>
  <si>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</si>
  <si>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</si>
  <si>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</si>
  <si>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</si>
  <si>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</si>
  <si>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</si>
  <si>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</si>
  <si>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</si>
  <si>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</si>
  <si>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</si>
  <si>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</si>
  <si>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</si>
  <si>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</si>
  <si>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</si>
  <si>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</si>
  <si>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</si>
  <si>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</si>
  <si>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</si>
  <si>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</si>
  <si>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</si>
  <si>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</si>
  <si>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</si>
  <si>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</si>
  <si>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</si>
  <si>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</si>
  <si>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</si>
  <si>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</si>
  <si>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</si>
  <si>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</si>
  <si>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</si>
  <si>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</si>
  <si>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</si>
  <si>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</si>
  <si>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</si>
  <si>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</si>
  <si>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</si>
  <si>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</si>
  <si>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</si>
  <si>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</si>
  <si>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</si>
  <si>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</si>
  <si>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</si>
  <si>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</si>
  <si>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</si>
  <si>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</si>
  <si>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</si>
  <si>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</si>
  <si>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</si>
  <si>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</si>
  <si>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</si>
  <si>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</si>
  <si>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</si>
  <si>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</si>
  <si>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</si>
  <si>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</si>
  <si>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</si>
  <si>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</si>
  <si>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</si>
  <si>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</si>
  <si>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</si>
  <si>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</si>
  <si>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</si>
  <si>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</si>
  <si>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</si>
  <si>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</si>
  <si>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</si>
  <si>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</si>
  <si>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</si>
  <si>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</si>
  <si>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</si>
  <si>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</si>
  <si>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</si>
  <si>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</si>
  <si>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</si>
  <si>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</si>
  <si>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</si>
  <si>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</si>
  <si>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</si>
  <si>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</si>
  <si>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</si>
  <si>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</si>
  <si>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</si>
  <si>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</si>
  <si>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</si>
  <si>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</si>
  <si>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</si>
  <si>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</si>
  <si>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</si>
  <si>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</si>
  <si>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</si>
  <si>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</si>
  <si>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</si>
  <si>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</si>
  <si>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</si>
  <si>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</si>
  <si>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</si>
  <si>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</si>
  <si>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</si>
  <si>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</si>
  <si>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</si>
  <si>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</si>
  <si>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</si>
  <si>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</si>
  <si>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</si>
  <si>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</si>
  <si>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</si>
  <si>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</si>
  <si>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</si>
  <si>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</si>
  <si>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</si>
  <si>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</si>
  <si>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</si>
  <si>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</si>
  <si>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</si>
  <si>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</si>
  <si>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</si>
  <si>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</si>
  <si>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</si>
  <si>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</si>
  <si>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</si>
  <si>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</si>
  <si>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</si>
  <si>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</si>
  <si>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</si>
  <si>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</si>
  <si>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</si>
  <si>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</si>
  <si>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</si>
  <si>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</si>
  <si>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</si>
  <si>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</si>
  <si>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</si>
  <si>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</si>
  <si>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</si>
  <si>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</si>
  <si>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</si>
  <si>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</si>
  <si>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</si>
  <si>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</si>
  <si>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</si>
  <si>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</si>
  <si>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</si>
  <si>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</si>
  <si>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</si>
  <si>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</si>
  <si>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</si>
  <si>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</si>
  <si>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</si>
  <si>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</si>
  <si>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</si>
  <si>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</si>
  <si>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</si>
  <si>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</si>
  <si>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</si>
  <si>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</si>
  <si>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</si>
  <si>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</si>
  <si>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</si>
  <si>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</si>
  <si>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</si>
  <si>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</si>
  <si>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</si>
  <si>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</si>
  <si>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</si>
  <si>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</si>
  <si>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</si>
  <si>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</si>
  <si>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</si>
  <si>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</si>
  <si>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</si>
  <si>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</si>
  <si>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</si>
  <si>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</si>
  <si>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</si>
  <si>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</si>
  <si>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</si>
  <si>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</si>
  <si>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</si>
  <si>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</si>
  <si>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</si>
  <si>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</si>
  <si>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</si>
  <si>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</si>
  <si>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</si>
  <si>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</si>
  <si>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</si>
  <si>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</si>
  <si>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</si>
  <si>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</si>
  <si>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</si>
  <si>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</si>
  <si>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</si>
  <si>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</si>
  <si>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</si>
  <si>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</si>
  <si>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</si>
  <si>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</si>
  <si>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</si>
  <si>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</si>
  <si>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</si>
  <si>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</si>
  <si>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</si>
  <si>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</si>
  <si>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</si>
  <si>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</si>
  <si>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</si>
  <si>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</si>
  <si>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</si>
  <si>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</si>
  <si>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</si>
  <si>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</si>
  <si>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</si>
  <si>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</si>
  <si>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</si>
  <si>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</si>
  <si>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</si>
  <si>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</si>
  <si>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</si>
  <si>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</si>
  <si>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</si>
  <si>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</si>
  <si>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</si>
  <si>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</si>
  <si>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</si>
  <si>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</si>
  <si>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</si>
  <si>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</si>
  <si>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</si>
  <si>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</si>
  <si>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</si>
  <si>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</si>
  <si>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</si>
  <si>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</si>
  <si>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</si>
  <si>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</si>
  <si>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</si>
  <si>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</si>
  <si>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</si>
  <si>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</si>
  <si>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</si>
  <si>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</si>
  <si>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</si>
  <si>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</si>
  <si>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</si>
  <si>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</si>
  <si>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</si>
  <si>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</si>
  <si>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</si>
  <si>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</si>
  <si>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</si>
  <si>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</si>
  <si>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</si>
  <si>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</si>
  <si>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</si>
  <si>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</si>
  <si>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</si>
  <si>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</si>
  <si>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</si>
  <si>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</si>
  <si>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</si>
  <si>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</si>
  <si>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</si>
  <si>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</si>
  <si>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</si>
  <si>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</si>
  <si>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</si>
  <si>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</si>
  <si>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</si>
  <si>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</si>
  <si>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</si>
  <si>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</si>
  <si>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</si>
  <si>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</si>
  <si>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</si>
  <si>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</si>
  <si>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</si>
  <si>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</si>
  <si>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</si>
  <si>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</si>
  <si>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</si>
  <si>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</si>
  <si>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</si>
  <si>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</si>
  <si>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</si>
  <si>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</si>
  <si>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</si>
  <si>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</si>
  <si>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</si>
  <si>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</si>
  <si>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СПРАВОЧНАЯ ИНФОРМАЦИЯ потребление коммунальных услуг в здании по адресу г.Химки, ул.Лавочкина, д.13 август 2024г.</t>
  </si>
  <si>
    <t>Август</t>
  </si>
  <si>
    <t>Август 2024 года</t>
  </si>
  <si>
    <t>по потреблению электроэнергии за период с  23.07.2024г. по  23.08.2024г.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</si>
</sst>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18" fillId="17" borderId="7" xfId="0" applyNumberFormat="1" applyFont="1" applyFill="1" applyBorder="1" applyAlignment="1">
      <alignment horizontal="left" vertical="center" wrapText="1"/>
    </xf>
    <xf numFmtId="165" fontId="45" fillId="18" borderId="7" xfId="1" applyFont="1" applyFill="1" applyBorder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46" Type="http://schemas.openxmlformats.org/officeDocument/2006/relationships/revisionLog" Target="revisionLog6.xml"/><Relationship Id="rId641" Type="http://schemas.openxmlformats.org/officeDocument/2006/relationships/revisionLog" Target="revisionLog1.xml"/><Relationship Id="rId654" Type="http://schemas.openxmlformats.org/officeDocument/2006/relationships/revisionLog" Target="revisionLog14.xml"/><Relationship Id="rId645" Type="http://schemas.openxmlformats.org/officeDocument/2006/relationships/revisionLog" Target="revisionLog5.xml"/><Relationship Id="rId653" Type="http://schemas.openxmlformats.org/officeDocument/2006/relationships/revisionLog" Target="revisionLog13.xml"/><Relationship Id="rId658" Type="http://schemas.openxmlformats.org/officeDocument/2006/relationships/revisionLog" Target="revisionLog18.xml"/><Relationship Id="rId649" Type="http://schemas.openxmlformats.org/officeDocument/2006/relationships/revisionLog" Target="revisionLog9.xml"/><Relationship Id="rId644" Type="http://schemas.openxmlformats.org/officeDocument/2006/relationships/revisionLog" Target="revisionLog4.xml"/><Relationship Id="rId652" Type="http://schemas.openxmlformats.org/officeDocument/2006/relationships/revisionLog" Target="revisionLog12.xml"/><Relationship Id="rId657" Type="http://schemas.openxmlformats.org/officeDocument/2006/relationships/revisionLog" Target="revisionLog17.xml"/><Relationship Id="rId643" Type="http://schemas.openxmlformats.org/officeDocument/2006/relationships/revisionLog" Target="revisionLog3.xml"/><Relationship Id="rId648" Type="http://schemas.openxmlformats.org/officeDocument/2006/relationships/revisionLog" Target="revisionLog8.xml"/><Relationship Id="rId656" Type="http://schemas.openxmlformats.org/officeDocument/2006/relationships/revisionLog" Target="revisionLog16.xml"/><Relationship Id="rId651" Type="http://schemas.openxmlformats.org/officeDocument/2006/relationships/revisionLog" Target="revisionLog11.xml"/><Relationship Id="rId642" Type="http://schemas.openxmlformats.org/officeDocument/2006/relationships/revisionLog" Target="revisionLog2.xml"/><Relationship Id="rId647" Type="http://schemas.openxmlformats.org/officeDocument/2006/relationships/revisionLog" Target="revisionLog7.xml"/><Relationship Id="rId650" Type="http://schemas.openxmlformats.org/officeDocument/2006/relationships/revisionLog" Target="revisionLog10.xml"/><Relationship Id="rId655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AF1621D-E3D3-4FBE-8D8E-89E36EB0EFFE}" diskRevisions="1" revisionId="49892" version="93">
  <header guid="{15F7B10B-F449-45FF-A6B5-5E409D7AD2C2}" dateTime="2024-08-19T11:18:04" maxSheetId="19" userName="HP" r:id="rId641" minRId="48464" maxRId="4929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28955A-EF63-4ADB-9754-983A3555D470}" dateTime="2024-08-23T09:59:12" maxSheetId="19" userName="HP" r:id="rId642" minRId="49307" maxRId="4934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7BC3BB1-B495-4EB5-AEE6-0AF87BF3439A}" dateTime="2024-08-23T10:09:45" maxSheetId="19" userName="HP" r:id="rId643" minRId="49361" maxRId="4936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C117D1B-BB1C-4B70-9852-3E577EFC65CE}" dateTime="2024-08-23T15:38:15" maxSheetId="19" userName="HP" r:id="rId644" minRId="49364" maxRId="494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B0BD778-D224-4A8B-8630-7F2A414D4DBA}" dateTime="2024-08-23T15:43:21" maxSheetId="19" userName="HP" r:id="rId645" minRId="49513" maxRId="495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58D7E5C-39DA-47D5-BE4B-DCA62FE2C613}" dateTime="2024-08-23T16:06:21" maxSheetId="19" userName="HP" r:id="rId646" minRId="49565" maxRId="4956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D4E8A62-92D8-440A-BD0A-4C44AB034450}" dateTime="2024-08-23T16:08:08" maxSheetId="19" userName="HP" r:id="rId647" minRId="49567" maxRId="495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DE626A5-A2E1-43EC-9743-D03C70EE4656}" dateTime="2024-08-23T16:08:24" maxSheetId="19" userName="HP" r:id="rId648" minRId="495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52ED743-6BC6-47E6-9CCA-851E67FA82A9}" dateTime="2024-08-26T08:13:13" maxSheetId="19" userName="HP" r:id="rId649" minRId="49584" maxRId="497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BFDD259-EFAA-4243-BABB-EE545E34B600}" dateTime="2024-08-26T08:19:37" maxSheetId="19" userName="HP" r:id="rId650" minRId="4978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3AD25B1-22B1-4C65-A508-E9173EB4D475}" dateTime="2024-08-26T08:27:06" maxSheetId="19" userName="HP" r:id="rId651" minRId="49789" maxRId="497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4F45C5-3720-4E3D-81D7-DF48C2A3C0A6}" dateTime="2024-08-26T14:20:10" maxSheetId="19" userName="HP" r:id="rId652" minRId="498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E03FB1-D22F-4E03-A145-B29096BC9910}" dateTime="2024-08-26T14:40:03" maxSheetId="19" userName="HP" r:id="rId653" minRId="498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FCFFA2-B391-4C7B-B8E4-B0B885C007BE}" dateTime="2024-08-26T14:40:33" maxSheetId="19" userName="HP" r:id="rId654" minRId="49821" maxRId="4982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FBCC06B-471F-4914-AFDA-6FFBB16479C7}" dateTime="2024-08-27T08:35:50" maxSheetId="19" userName="HP" r:id="rId655" minRId="49823" maxRId="498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93699A-982F-4B63-8DD1-814D9A87D7F9}" dateTime="2024-08-27T12:54:09" maxSheetId="19" userName="Алексей" r:id="rId6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E3B5838-5559-4477-AE23-2311A41CC106}" dateTime="2024-08-27T15:10:56" maxSheetId="19" userName="HP" r:id="rId657" minRId="49859" maxRId="498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AF1621D-E3D3-4FBE-8D8E-89E36EB0EFFE}" dateTime="2024-09-05T15:56:54" maxSheetId="19" userName="HP" r:id="rId6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4" sId="13">
    <oc r="A1" t="inlineStr">
      <is>
        <t>СПРАВОЧНАЯ ИНФОРМАЦИЯ потребление коммунальных услуг в здании по адресу г.Химки, ул.Лавочкина, д.13 июль 2024г.</t>
      </is>
    </oc>
    <nc r="A1" t="inlineStr">
      <is>
        <t>СПРАВОЧНАЯ ИНФОРМАЦИЯ потребление коммунальных услуг в здании по адресу г.Химки, ул.Лавочкина, д.13 август 2024г.</t>
      </is>
    </nc>
  </rcc>
  <rcc rId="48465" sId="1">
    <oc r="A2" t="inlineStr">
      <is>
        <t>по потреблению электроэнергии за период с  22.06.2024г. по  22.07.2024г.</t>
      </is>
    </oc>
    <nc r="A2" t="inlineStr">
      <is>
        <t>по потреблению электроэнергии за период с  23.07.2024г. по  22.08.2024г.</t>
      </is>
    </nc>
  </rcc>
  <rcc rId="48466" sId="1">
    <oc r="C8">
      <v>7890</v>
    </oc>
    <nc r="C8">
      <v>7965</v>
    </nc>
  </rcc>
  <rcc rId="48467" sId="1">
    <oc r="C9">
      <v>3443</v>
    </oc>
    <nc r="C9">
      <v>3470</v>
    </nc>
  </rcc>
  <rcc rId="48468" sId="1">
    <oc r="C10">
      <v>17037</v>
    </oc>
    <nc r="C10">
      <v>17267</v>
    </nc>
  </rcc>
  <rcc rId="48469" sId="1">
    <oc r="C11">
      <v>22824</v>
    </oc>
    <nc r="C11">
      <v>23092</v>
    </nc>
  </rcc>
  <rcc rId="48470" sId="1">
    <oc r="D8">
      <v>7965</v>
    </oc>
    <nc r="D8"/>
  </rcc>
  <rcc rId="48471" sId="1">
    <oc r="D9">
      <v>3470</v>
    </oc>
    <nc r="D9"/>
  </rcc>
  <rcc rId="48472" sId="1">
    <oc r="D10">
      <v>17267</v>
    </oc>
    <nc r="D10"/>
  </rcc>
  <rcc rId="48473" sId="1">
    <oc r="D11">
      <v>23092</v>
    </oc>
    <nc r="D11"/>
  </rcc>
  <rcc rId="48474" sId="1">
    <oc r="C13">
      <v>7772</v>
    </oc>
    <nc r="C13">
      <v>7824</v>
    </nc>
  </rcc>
  <rcc rId="48475" sId="1">
    <oc r="C14">
      <v>5777</v>
    </oc>
    <nc r="C14">
      <v>5799</v>
    </nc>
  </rcc>
  <rcc rId="48476" sId="1">
    <oc r="C15">
      <v>5209</v>
    </oc>
    <nc r="C15">
      <v>5274</v>
    </nc>
  </rcc>
  <rcc rId="48477" sId="1">
    <oc r="C16">
      <v>9253</v>
    </oc>
    <nc r="C16">
      <v>9403</v>
    </nc>
  </rcc>
  <rcc rId="48478" sId="1">
    <oc r="D13">
      <v>7824</v>
    </oc>
    <nc r="D13"/>
  </rcc>
  <rcc rId="48479" sId="1">
    <oc r="D14">
      <v>5799</v>
    </oc>
    <nc r="D14"/>
  </rcc>
  <rcc rId="48480" sId="1">
    <oc r="D15">
      <v>5274</v>
    </oc>
    <nc r="D15"/>
  </rcc>
  <rcc rId="48481" sId="1">
    <oc r="D16">
      <v>9403</v>
    </oc>
    <nc r="D16"/>
  </rcc>
  <rcc rId="48482" sId="1">
    <oc r="C18">
      <v>13392</v>
    </oc>
    <nc r="C18">
      <v>13488</v>
    </nc>
  </rcc>
  <rcc rId="48483" sId="1">
    <oc r="C19">
      <v>3760</v>
    </oc>
    <nc r="C19">
      <v>3787</v>
    </nc>
  </rcc>
  <rcc rId="48484" sId="1">
    <oc r="C20">
      <v>12425</v>
    </oc>
    <nc r="C20">
      <v>12555</v>
    </nc>
  </rcc>
  <rcc rId="48485" sId="1">
    <oc r="C21">
      <v>15135</v>
    </oc>
    <nc r="C21">
      <v>15314</v>
    </nc>
  </rcc>
  <rcc rId="48486" sId="1">
    <oc r="D18">
      <v>13488</v>
    </oc>
    <nc r="D18"/>
  </rcc>
  <rcc rId="48487" sId="1">
    <oc r="D19">
      <v>3787</v>
    </oc>
    <nc r="D19"/>
  </rcc>
  <rcc rId="48488" sId="1">
    <oc r="D20">
      <v>12555</v>
    </oc>
    <nc r="D20"/>
  </rcc>
  <rcc rId="48489" sId="1">
    <oc r="D21">
      <v>15314</v>
    </oc>
    <nc r="D21"/>
  </rcc>
  <rcc rId="48490" sId="1">
    <oc r="C30">
      <v>4895</v>
    </oc>
    <nc r="C30">
      <v>5002</v>
    </nc>
  </rcc>
  <rcc rId="48491" sId="1">
    <oc r="C33">
      <v>22804</v>
    </oc>
    <nc r="C33">
      <v>22863</v>
    </nc>
  </rcc>
  <rcc rId="48492" sId="1">
    <oc r="C34">
      <v>17704</v>
    </oc>
    <nc r="C34">
      <v>17820</v>
    </nc>
  </rcc>
  <rfmt sheetId="1" sqref="C35" start="0" length="0">
    <dxf/>
  </rfmt>
  <rcc rId="48493" sId="1">
    <oc r="C36">
      <v>16961</v>
    </oc>
    <nc r="C36">
      <v>17060</v>
    </nc>
  </rcc>
  <rcc rId="48494" sId="1">
    <oc r="C37">
      <v>2959</v>
    </oc>
    <nc r="C37">
      <v>2991</v>
    </nc>
  </rcc>
  <rcc rId="48495" sId="1">
    <oc r="C38">
      <v>32624</v>
    </oc>
    <nc r="C38">
      <v>32918</v>
    </nc>
  </rcc>
  <rcc rId="48496" sId="1">
    <oc r="C39">
      <v>27609</v>
    </oc>
    <nc r="C39">
      <v>27922</v>
    </nc>
  </rcc>
  <rcc rId="48497" sId="1">
    <oc r="D30">
      <v>5002</v>
    </oc>
    <nc r="D30"/>
  </rcc>
  <rcc rId="48498" sId="1">
    <oc r="D31">
      <v>4635</v>
    </oc>
    <nc r="D31"/>
  </rcc>
  <rcc rId="48499" sId="1">
    <oc r="D33">
      <v>22863</v>
    </oc>
    <nc r="D33"/>
  </rcc>
  <rcc rId="48500" sId="1">
    <oc r="D34">
      <v>17820</v>
    </oc>
    <nc r="D34"/>
  </rcc>
  <rcc rId="48501" sId="1">
    <oc r="D36">
      <v>17060</v>
    </oc>
    <nc r="D36"/>
  </rcc>
  <rcc rId="48502" sId="1">
    <oc r="D37">
      <v>2991</v>
    </oc>
    <nc r="D37"/>
  </rcc>
  <rcc rId="48503" sId="1">
    <oc r="D38">
      <v>32918</v>
    </oc>
    <nc r="D38"/>
  </rcc>
  <rcc rId="48504" sId="1">
    <oc r="D39">
      <v>27922</v>
    </oc>
    <nc r="D39"/>
  </rcc>
  <rcc rId="48505" sId="1">
    <oc r="C45">
      <v>14629</v>
    </oc>
    <nc r="C45">
      <v>14768</v>
    </nc>
  </rcc>
  <rcc rId="48506" sId="1">
    <oc r="C46">
      <v>8889</v>
    </oc>
    <nc r="C46">
      <v>8967</v>
    </nc>
  </rcc>
  <rcc rId="48507" sId="1">
    <oc r="C47">
      <v>1641</v>
    </oc>
    <nc r="C47">
      <v>1656</v>
    </nc>
  </rcc>
  <rcc rId="48508" sId="1">
    <oc r="D45">
      <v>14768</v>
    </oc>
    <nc r="D45"/>
  </rcc>
  <rcc rId="48509" sId="1">
    <oc r="D46">
      <v>8967</v>
    </oc>
    <nc r="D46"/>
  </rcc>
  <rcc rId="48510" sId="1">
    <oc r="D47">
      <v>1656</v>
    </oc>
    <nc r="D47"/>
  </rcc>
  <rcc rId="48511" sId="2">
    <oc r="E2" t="inlineStr">
      <is>
        <t>Июль</t>
      </is>
    </oc>
    <nc r="E2" t="inlineStr">
      <is>
        <t>Август</t>
      </is>
    </nc>
  </rcc>
  <rcc rId="48512" sId="2">
    <oc r="D6">
      <v>2330</v>
    </oc>
    <nc r="D6">
      <v>2385</v>
    </nc>
  </rcc>
  <rcc rId="48513" sId="2">
    <oc r="D7">
      <v>24670</v>
    </oc>
    <nc r="D7">
      <v>24750</v>
    </nc>
  </rcc>
  <rcc rId="48514" sId="2">
    <oc r="D8">
      <v>22475</v>
    </oc>
    <nc r="D8">
      <v>22735</v>
    </nc>
  </rcc>
  <rcc rId="48515" sId="2">
    <oc r="D9">
      <v>32810</v>
    </oc>
    <nc r="D9">
      <v>33135</v>
    </nc>
  </rcc>
  <rcc rId="48516" sId="2">
    <oc r="D11">
      <v>28135</v>
    </oc>
    <nc r="D11">
      <v>28265</v>
    </nc>
  </rcc>
  <rcc rId="48517" sId="2">
    <oc r="D12">
      <v>21545</v>
    </oc>
    <nc r="D12">
      <v>21620</v>
    </nc>
  </rcc>
  <rcc rId="48518" sId="2">
    <oc r="D13">
      <v>37465</v>
    </oc>
    <nc r="D13">
      <v>38015</v>
    </nc>
  </rcc>
  <rcc rId="48519" sId="2">
    <oc r="D14">
      <v>23390</v>
    </oc>
    <nc r="D14">
      <v>23655</v>
    </nc>
  </rcc>
  <rcc rId="48520" sId="2">
    <oc r="D15">
      <v>44500</v>
    </oc>
    <nc r="D15">
      <v>44860</v>
    </nc>
  </rcc>
  <rcc rId="48521" sId="2">
    <oc r="D16">
      <v>43960</v>
    </oc>
    <nc r="D16">
      <v>43995</v>
    </nc>
  </rcc>
  <rcc rId="48522" sId="2">
    <oc r="D17">
      <v>40295</v>
    </oc>
    <nc r="D17">
      <v>41100</v>
    </nc>
  </rcc>
  <rcc rId="48523" sId="2">
    <oc r="D18">
      <v>19255</v>
    </oc>
    <nc r="D18">
      <v>19820</v>
    </nc>
  </rcc>
  <rcc rId="48524" sId="2">
    <oc r="D19">
      <v>3270</v>
    </oc>
    <nc r="D19">
      <v>3325</v>
    </nc>
  </rcc>
  <rcc rId="48525" sId="2">
    <oc r="D20">
      <v>3270</v>
    </oc>
    <nc r="D20">
      <v>3310</v>
    </nc>
  </rcc>
  <rcc rId="48526" sId="2">
    <oc r="D21">
      <v>31295</v>
    </oc>
    <nc r="D21">
      <v>31455</v>
    </nc>
  </rcc>
  <rcc rId="48527" sId="2">
    <oc r="D22">
      <v>9465</v>
    </oc>
    <nc r="D22">
      <v>9605</v>
    </nc>
  </rcc>
  <rcc rId="48528" sId="2">
    <oc r="D23">
      <v>2310</v>
    </oc>
    <nc r="D23">
      <v>2640</v>
    </nc>
  </rcc>
  <rcc rId="48529" sId="2">
    <oc r="D24">
      <v>11555</v>
    </oc>
    <nc r="D24">
      <v>12020</v>
    </nc>
  </rcc>
  <rcc rId="48530" sId="2">
    <oc r="D25">
      <v>15670</v>
    </oc>
    <nc r="D25">
      <v>15790</v>
    </nc>
  </rcc>
  <rcc rId="48531" sId="2">
    <oc r="D26">
      <v>15540</v>
    </oc>
    <nc r="D26">
      <v>15775</v>
    </nc>
  </rcc>
  <rcc rId="48532" sId="2">
    <oc r="D27">
      <v>51730</v>
    </oc>
    <nc r="D27">
      <v>51820</v>
    </nc>
  </rcc>
  <rcc rId="48533" sId="2">
    <oc r="D28">
      <v>13220</v>
    </oc>
    <nc r="D28">
      <v>13390</v>
    </nc>
  </rcc>
  <rcc rId="48534" sId="2">
    <oc r="D29">
      <v>74785</v>
    </oc>
    <nc r="D29">
      <v>74965</v>
    </nc>
  </rcc>
  <rcc rId="48535" sId="2">
    <oc r="D30">
      <v>10455</v>
    </oc>
    <nc r="D30">
      <v>10715</v>
    </nc>
  </rcc>
  <rcc rId="48536" sId="2">
    <oc r="D31">
      <v>2645</v>
    </oc>
    <nc r="D31">
      <v>2825</v>
    </nc>
  </rcc>
  <rcc rId="48537" sId="2">
    <oc r="D32">
      <v>27465</v>
    </oc>
    <nc r="D32">
      <v>27730</v>
    </nc>
  </rcc>
  <rcc rId="48538" sId="2">
    <oc r="D33">
      <v>1500</v>
    </oc>
    <nc r="D33">
      <v>1590</v>
    </nc>
  </rcc>
  <rcc rId="48539" sId="2">
    <oc r="D34">
      <v>52845</v>
    </oc>
    <nc r="D34">
      <v>53425</v>
    </nc>
  </rcc>
  <rcc rId="48540" sId="2">
    <oc r="D35">
      <v>58660</v>
    </oc>
    <nc r="D35">
      <v>58830</v>
    </nc>
  </rcc>
  <rcc rId="48541" sId="2">
    <oc r="D36">
      <v>16125</v>
    </oc>
    <nc r="D36">
      <v>16255</v>
    </nc>
  </rcc>
  <rcc rId="48542" sId="2">
    <oc r="D37">
      <v>39565</v>
    </oc>
    <nc r="D37">
      <v>39780</v>
    </nc>
  </rcc>
  <rcc rId="48543" sId="2">
    <oc r="D38">
      <v>48330</v>
    </oc>
    <nc r="D38">
      <v>48790</v>
    </nc>
  </rcc>
  <rcc rId="48544" sId="2">
    <oc r="D39">
      <v>35265</v>
    </oc>
    <nc r="D39">
      <v>35805</v>
    </nc>
  </rcc>
  <rcc rId="48545" sId="2" odxf="1" dxf="1">
    <oc r="D40">
      <v>32245</v>
    </oc>
    <nc r="D40">
      <v>32445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546" sId="2" odxf="1" dxf="1">
    <oc r="D41">
      <v>34580</v>
    </oc>
    <nc r="D41">
      <v>34900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547" sId="2">
    <oc r="D42">
      <v>32405</v>
    </oc>
    <nc r="D42">
      <v>32475</v>
    </nc>
  </rcc>
  <rcc rId="48548" sId="2">
    <oc r="D43">
      <v>7795</v>
    </oc>
    <nc r="D43">
      <v>7865</v>
    </nc>
  </rcc>
  <rcc rId="48549" sId="2">
    <oc r="D44">
      <v>37485</v>
    </oc>
    <nc r="D44">
      <v>37530</v>
    </nc>
  </rcc>
  <rcc rId="48550" sId="2">
    <oc r="D45">
      <v>28210</v>
    </oc>
    <nc r="D45">
      <v>28560</v>
    </nc>
  </rcc>
  <rcc rId="48551" sId="2">
    <oc r="D46">
      <v>46385</v>
    </oc>
    <nc r="D46">
      <v>46870</v>
    </nc>
  </rcc>
  <rcc rId="48552" sId="2">
    <oc r="D47">
      <v>55995</v>
    </oc>
    <nc r="D47">
      <v>56410</v>
    </nc>
  </rcc>
  <rcc rId="48553" sId="2">
    <oc r="D48">
      <v>43445</v>
    </oc>
    <nc r="D48">
      <v>43555</v>
    </nc>
  </rcc>
  <rcc rId="48554" sId="2">
    <oc r="D49">
      <v>91950</v>
    </oc>
    <nc r="D49">
      <v>92130</v>
    </nc>
  </rcc>
  <rcc rId="48555" sId="2">
    <oc r="D50">
      <v>85065</v>
    </oc>
    <nc r="D50">
      <v>85280</v>
    </nc>
  </rcc>
  <rcc rId="48556" sId="2">
    <oc r="D51">
      <v>11835</v>
    </oc>
    <nc r="D51">
      <v>11965</v>
    </nc>
  </rcc>
  <rcc rId="48557" sId="2">
    <oc r="D52">
      <v>12725</v>
    </oc>
    <nc r="D52">
      <v>12890</v>
    </nc>
  </rcc>
  <rcc rId="48558" sId="2">
    <oc r="D53">
      <v>23135</v>
    </oc>
    <nc r="D53">
      <v>23275</v>
    </nc>
  </rcc>
  <rcc rId="48559" sId="2">
    <oc r="D54">
      <v>14435</v>
    </oc>
    <nc r="D54">
      <v>14445</v>
    </nc>
  </rcc>
  <rcc rId="48560" sId="2">
    <oc r="D55">
      <v>46250</v>
    </oc>
    <nc r="D55">
      <v>46345</v>
    </nc>
  </rcc>
  <rcc rId="48561" sId="2">
    <oc r="D56">
      <v>13070</v>
    </oc>
    <nc r="D56">
      <v>13210</v>
    </nc>
  </rcc>
  <rcc rId="48562" sId="2">
    <oc r="D57">
      <v>3165</v>
    </oc>
    <nc r="D57">
      <v>3785</v>
    </nc>
  </rcc>
  <rcc rId="48563" sId="2">
    <oc r="D58">
      <v>25335</v>
    </oc>
    <nc r="D58">
      <v>25610</v>
    </nc>
  </rcc>
  <rcc rId="48564" sId="2">
    <oc r="D59">
      <v>24760</v>
    </oc>
    <nc r="D59">
      <v>24880</v>
    </nc>
  </rcc>
  <rcc rId="48565" sId="2">
    <oc r="D61">
      <v>72765</v>
    </oc>
    <nc r="D61">
      <v>72840</v>
    </nc>
  </rcc>
  <rcc rId="48566" sId="2">
    <oc r="D62">
      <v>16080</v>
    </oc>
    <nc r="D62">
      <v>16310</v>
    </nc>
  </rcc>
  <rcc rId="48567" sId="2">
    <oc r="D63">
      <v>2195</v>
    </oc>
    <nc r="D63">
      <v>2200</v>
    </nc>
  </rcc>
  <rcc rId="48568" sId="2">
    <oc r="D64">
      <v>21415</v>
    </oc>
    <nc r="D64">
      <v>21440</v>
    </nc>
  </rcc>
  <rcc rId="48569" sId="2">
    <oc r="D65">
      <v>72145</v>
    </oc>
    <nc r="D65">
      <v>72740</v>
    </nc>
  </rcc>
  <rcc rId="48570" sId="2">
    <oc r="D66">
      <v>36105</v>
    </oc>
    <nc r="D66">
      <v>36465</v>
    </nc>
  </rcc>
  <rcc rId="48571" sId="2">
    <oc r="D67">
      <v>8810</v>
    </oc>
    <nc r="D67">
      <v>8895</v>
    </nc>
  </rcc>
  <rcc rId="48572" sId="2">
    <oc r="D68">
      <v>30160</v>
    </oc>
    <nc r="D68">
      <v>30525</v>
    </nc>
  </rcc>
  <rcc rId="48573" sId="2" odxf="1" dxf="1">
    <oc r="D69">
      <v>57960</v>
    </oc>
    <nc r="D69">
      <v>58210</v>
    </nc>
    <odxf>
      <numFmt numFmtId="1" formatCode="0"/>
    </odxf>
    <ndxf>
      <numFmt numFmtId="0" formatCode="General"/>
    </ndxf>
  </rcc>
  <rcc rId="48574" sId="2">
    <oc r="D70">
      <v>90945</v>
    </oc>
    <nc r="D70">
      <v>91155</v>
    </nc>
  </rcc>
  <rcc rId="48575" sId="2">
    <oc r="D71">
      <v>38220</v>
    </oc>
    <nc r="D71">
      <v>38670</v>
    </nc>
  </rcc>
  <rcc rId="48576" sId="2">
    <oc r="D72">
      <v>8050</v>
    </oc>
    <nc r="D72">
      <v>8305</v>
    </nc>
  </rcc>
  <rcc rId="48577" sId="2">
    <oc r="D73">
      <v>63060</v>
    </oc>
    <nc r="D73">
      <v>63330</v>
    </nc>
  </rcc>
  <rcc rId="48578" sId="2">
    <oc r="D74">
      <v>10425</v>
    </oc>
    <nc r="D74">
      <v>10640</v>
    </nc>
  </rcc>
  <rcc rId="48579" sId="2">
    <oc r="D76">
      <v>28175</v>
    </oc>
    <nc r="D76">
      <v>28415</v>
    </nc>
  </rcc>
  <rcc rId="48580" sId="2">
    <oc r="D77">
      <v>22870</v>
    </oc>
    <nc r="D77">
      <v>23395</v>
    </nc>
  </rcc>
  <rcc rId="48581" sId="2">
    <oc r="D78">
      <v>40875</v>
    </oc>
    <nc r="D78">
      <v>41270</v>
    </nc>
  </rcc>
  <rcc rId="48582" sId="2">
    <oc r="D79">
      <v>9020</v>
    </oc>
    <nc r="D79">
      <v>9115</v>
    </nc>
  </rcc>
  <rcc rId="48583" sId="2">
    <oc r="D80">
      <v>29885</v>
    </oc>
    <nc r="D80">
      <v>29995</v>
    </nc>
  </rcc>
  <rcc rId="48584" sId="2">
    <oc r="D81">
      <v>12525</v>
    </oc>
    <nc r="D81">
      <v>12675</v>
    </nc>
  </rcc>
  <rcc rId="48585" sId="2">
    <oc r="D82">
      <v>1855</v>
    </oc>
    <nc r="D82">
      <v>2210</v>
    </nc>
  </rcc>
  <rcc rId="48586" sId="2">
    <oc r="D83">
      <v>8215</v>
    </oc>
    <nc r="D83">
      <v>8225</v>
    </nc>
  </rcc>
  <rcc rId="48587" sId="2">
    <oc r="D84">
      <v>14370</v>
    </oc>
    <nc r="D84">
      <v>14635</v>
    </nc>
  </rcc>
  <rcc rId="48588" sId="2">
    <oc r="D85">
      <v>10830</v>
    </oc>
    <nc r="D85">
      <v>10840</v>
    </nc>
  </rcc>
  <rcc rId="48589" sId="2">
    <oc r="D86">
      <v>42180</v>
    </oc>
    <nc r="D86">
      <v>42355</v>
    </nc>
  </rcc>
  <rcc rId="48590" sId="2">
    <oc r="D87">
      <v>36875</v>
    </oc>
    <nc r="D87">
      <v>37030</v>
    </nc>
  </rcc>
  <rcc rId="48591" sId="2">
    <oc r="D88">
      <v>20365</v>
    </oc>
    <nc r="D88">
      <v>20785</v>
    </nc>
  </rcc>
  <rcc rId="48592" sId="2">
    <oc r="D89">
      <v>70215</v>
    </oc>
    <nc r="D89">
      <v>70295</v>
    </nc>
  </rcc>
  <rcc rId="48593" sId="2">
    <oc r="D90">
      <v>63415</v>
    </oc>
    <nc r="D90">
      <v>63515</v>
    </nc>
  </rcc>
  <rcc rId="48594" sId="2">
    <oc r="D91">
      <v>16270</v>
    </oc>
    <nc r="D91">
      <v>16595</v>
    </nc>
  </rcc>
  <rcc rId="48595" sId="2">
    <oc r="D92">
      <v>13620</v>
    </oc>
    <nc r="D92">
      <v>13690</v>
    </nc>
  </rcc>
  <rcc rId="48596" sId="2">
    <oc r="D94">
      <v>40160</v>
    </oc>
    <nc r="D94">
      <v>40455</v>
    </nc>
  </rcc>
  <rcc rId="48597" sId="2">
    <oc r="D95">
      <v>17365</v>
    </oc>
    <nc r="D95">
      <v>17650</v>
    </nc>
  </rcc>
  <rcc rId="48598" sId="2">
    <oc r="D97">
      <v>26805</v>
    </oc>
    <nc r="D97">
      <v>27005</v>
    </nc>
  </rcc>
  <rcc rId="48599" sId="2">
    <oc r="D98">
      <v>14070</v>
    </oc>
    <nc r="D98">
      <v>14220</v>
    </nc>
  </rcc>
  <rcc rId="48600" sId="2">
    <oc r="D99">
      <v>13690</v>
    </oc>
    <nc r="D99">
      <v>13930</v>
    </nc>
  </rcc>
  <rcc rId="48601" sId="2">
    <oc r="D100">
      <v>6295</v>
    </oc>
    <nc r="D100">
      <v>6555</v>
    </nc>
  </rcc>
  <rcc rId="48602" sId="2">
    <oc r="D101">
      <v>16680</v>
    </oc>
    <nc r="D101">
      <v>16945</v>
    </nc>
  </rcc>
  <rcc rId="48603" sId="2">
    <oc r="D102">
      <v>55175</v>
    </oc>
    <nc r="D102">
      <v>55665</v>
    </nc>
  </rcc>
  <rcc rId="48604" sId="2">
    <oc r="D103">
      <v>7085</v>
    </oc>
    <nc r="D103">
      <v>7090</v>
    </nc>
  </rcc>
  <rcc rId="48605" sId="2">
    <oc r="D104">
      <v>24610</v>
    </oc>
    <nc r="D104">
      <v>24725</v>
    </nc>
  </rcc>
  <rcc rId="48606" sId="2">
    <oc r="D105">
      <v>22230</v>
    </oc>
    <nc r="D105">
      <v>22320</v>
    </nc>
  </rcc>
  <rcc rId="48607" sId="2">
    <oc r="D106">
      <v>98760</v>
    </oc>
    <nc r="D106">
      <v>99430</v>
    </nc>
  </rcc>
  <rcc rId="48608" sId="2">
    <oc r="D108">
      <v>33890</v>
    </oc>
    <nc r="D108">
      <v>34220</v>
    </nc>
  </rcc>
  <rcc rId="48609" sId="2">
    <oc r="D109">
      <v>25475</v>
    </oc>
    <nc r="D109">
      <v>25985</v>
    </nc>
  </rcc>
  <rcc rId="48610" sId="2">
    <oc r="D110">
      <v>13810</v>
    </oc>
    <nc r="D110">
      <v>14055</v>
    </nc>
  </rcc>
  <rcc rId="48611" sId="2">
    <oc r="D111">
      <v>25625</v>
    </oc>
    <nc r="D111">
      <v>25765</v>
    </nc>
  </rcc>
  <rcc rId="48612" sId="2">
    <oc r="D112">
      <v>18035</v>
    </oc>
    <nc r="D112">
      <v>18200</v>
    </nc>
  </rcc>
  <rcc rId="48613" sId="2">
    <oc r="D113">
      <v>59270</v>
    </oc>
    <nc r="D113">
      <v>59590</v>
    </nc>
  </rcc>
  <rcc rId="48614" sId="2">
    <oc r="D114">
      <v>17380</v>
    </oc>
    <nc r="D114">
      <v>17485</v>
    </nc>
  </rcc>
  <rcc rId="48615" sId="2">
    <oc r="D115">
      <v>50435</v>
    </oc>
    <nc r="D115">
      <v>50615</v>
    </nc>
  </rcc>
  <rcc rId="48616" sId="2">
    <oc r="D116">
      <v>21585</v>
    </oc>
    <nc r="D116">
      <v>21730</v>
    </nc>
  </rcc>
  <rcc rId="48617" sId="2">
    <oc r="D117">
      <v>9715</v>
    </oc>
    <nc r="D117">
      <v>9785</v>
    </nc>
  </rcc>
  <rcc rId="48618" sId="2">
    <oc r="E6">
      <v>2385</v>
    </oc>
    <nc r="E6"/>
  </rcc>
  <rcc rId="48619" sId="2">
    <oc r="E7">
      <v>24750</v>
    </oc>
    <nc r="E7"/>
  </rcc>
  <rcc rId="48620" sId="2">
    <oc r="E8">
      <v>22735</v>
    </oc>
    <nc r="E8"/>
  </rcc>
  <rcc rId="48621" sId="2">
    <oc r="E9">
      <v>33135</v>
    </oc>
    <nc r="E9"/>
  </rcc>
  <rcc rId="48622" sId="2">
    <oc r="E11">
      <v>28265</v>
    </oc>
    <nc r="E11"/>
  </rcc>
  <rcc rId="48623" sId="2">
    <oc r="E12">
      <v>21620</v>
    </oc>
    <nc r="E12"/>
  </rcc>
  <rcc rId="48624" sId="2">
    <oc r="E13">
      <v>38015</v>
    </oc>
    <nc r="E13"/>
  </rcc>
  <rcc rId="48625" sId="2">
    <oc r="E14">
      <v>23655</v>
    </oc>
    <nc r="E14"/>
  </rcc>
  <rcc rId="48626" sId="2">
    <oc r="E15">
      <v>44860</v>
    </oc>
    <nc r="E15"/>
  </rcc>
  <rcc rId="48627" sId="2">
    <oc r="E16">
      <v>43995</v>
    </oc>
    <nc r="E16"/>
  </rcc>
  <rcc rId="48628" sId="2">
    <oc r="E17">
      <v>41100</v>
    </oc>
    <nc r="E17"/>
  </rcc>
  <rcc rId="48629" sId="2">
    <oc r="E18">
      <v>19820</v>
    </oc>
    <nc r="E18"/>
  </rcc>
  <rcc rId="48630" sId="2">
    <oc r="E19">
      <v>3325</v>
    </oc>
    <nc r="E19"/>
  </rcc>
  <rcc rId="48631" sId="2">
    <oc r="E20">
      <v>3310</v>
    </oc>
    <nc r="E20"/>
  </rcc>
  <rcc rId="48632" sId="2">
    <oc r="E21">
      <v>31455</v>
    </oc>
    <nc r="E21"/>
  </rcc>
  <rcc rId="48633" sId="2">
    <oc r="E22">
      <v>9605</v>
    </oc>
    <nc r="E22"/>
  </rcc>
  <rcc rId="48634" sId="2">
    <oc r="E23">
      <v>2640</v>
    </oc>
    <nc r="E23"/>
  </rcc>
  <rcc rId="48635" sId="2">
    <oc r="E24">
      <v>12020</v>
    </oc>
    <nc r="E24"/>
  </rcc>
  <rcc rId="48636" sId="2">
    <oc r="E25">
      <v>15790</v>
    </oc>
    <nc r="E25"/>
  </rcc>
  <rcc rId="48637" sId="2">
    <oc r="E26">
      <v>15775</v>
    </oc>
    <nc r="E26"/>
  </rcc>
  <rcc rId="48638" sId="2">
    <oc r="E27">
      <v>51820</v>
    </oc>
    <nc r="E27"/>
  </rcc>
  <rcc rId="48639" sId="2">
    <oc r="E28">
      <v>13390</v>
    </oc>
    <nc r="E28"/>
  </rcc>
  <rcc rId="48640" sId="2">
    <oc r="E29">
      <v>74965</v>
    </oc>
    <nc r="E29"/>
  </rcc>
  <rcc rId="48641" sId="2">
    <oc r="E30">
      <v>10715</v>
    </oc>
    <nc r="E30"/>
  </rcc>
  <rcc rId="48642" sId="2">
    <oc r="E31">
      <v>2825</v>
    </oc>
    <nc r="E31"/>
  </rcc>
  <rcc rId="48643" sId="2">
    <oc r="E32">
      <v>27730</v>
    </oc>
    <nc r="E32"/>
  </rcc>
  <rcc rId="48644" sId="2">
    <oc r="E33">
      <v>1590</v>
    </oc>
    <nc r="E33"/>
  </rcc>
  <rcc rId="48645" sId="2">
    <oc r="E34">
      <v>53425</v>
    </oc>
    <nc r="E34"/>
  </rcc>
  <rcc rId="48646" sId="2">
    <oc r="E35">
      <v>58830</v>
    </oc>
    <nc r="E35"/>
  </rcc>
  <rcc rId="48647" sId="2">
    <oc r="E36">
      <v>16255</v>
    </oc>
    <nc r="E36"/>
  </rcc>
  <rcc rId="48648" sId="2">
    <oc r="E37">
      <v>39780</v>
    </oc>
    <nc r="E37"/>
  </rcc>
  <rcc rId="48649" sId="2">
    <oc r="E38">
      <v>48790</v>
    </oc>
    <nc r="E38"/>
  </rcc>
  <rcc rId="48650" sId="2">
    <oc r="E39">
      <v>35805</v>
    </oc>
    <nc r="E39"/>
  </rcc>
  <rcc rId="48651" sId="2">
    <oc r="E40">
      <v>32445</v>
    </oc>
    <nc r="E40"/>
  </rcc>
  <rcc rId="48652" sId="2">
    <oc r="E41">
      <v>34900</v>
    </oc>
    <nc r="E41"/>
  </rcc>
  <rcc rId="48653" sId="2">
    <oc r="E42">
      <v>32475</v>
    </oc>
    <nc r="E42"/>
  </rcc>
  <rcc rId="48654" sId="2">
    <oc r="E43">
      <v>7865</v>
    </oc>
    <nc r="E43"/>
  </rcc>
  <rcc rId="48655" sId="2">
    <oc r="E44">
      <v>37530</v>
    </oc>
    <nc r="E44"/>
  </rcc>
  <rcc rId="48656" sId="2">
    <oc r="E45">
      <v>28560</v>
    </oc>
    <nc r="E45"/>
  </rcc>
  <rcc rId="48657" sId="2">
    <oc r="E46">
      <v>46870</v>
    </oc>
    <nc r="E46"/>
  </rcc>
  <rcc rId="48658" sId="2">
    <oc r="E47">
      <v>56410</v>
    </oc>
    <nc r="E47"/>
  </rcc>
  <rcc rId="48659" sId="2">
    <oc r="E48">
      <v>43555</v>
    </oc>
    <nc r="E48"/>
  </rcc>
  <rcc rId="48660" sId="2">
    <oc r="E49">
      <v>92130</v>
    </oc>
    <nc r="E49"/>
  </rcc>
  <rcc rId="48661" sId="2">
    <oc r="E50">
      <v>85280</v>
    </oc>
    <nc r="E50"/>
  </rcc>
  <rcc rId="48662" sId="2">
    <oc r="E51">
      <v>11965</v>
    </oc>
    <nc r="E51"/>
  </rcc>
  <rcc rId="48663" sId="2">
    <oc r="E52">
      <v>12890</v>
    </oc>
    <nc r="E52"/>
  </rcc>
  <rcc rId="48664" sId="2">
    <oc r="E53">
      <v>23275</v>
    </oc>
    <nc r="E53"/>
  </rcc>
  <rcc rId="48665" sId="2">
    <oc r="E54">
      <v>14445</v>
    </oc>
    <nc r="E54"/>
  </rcc>
  <rcc rId="48666" sId="2">
    <oc r="E55">
      <v>46345</v>
    </oc>
    <nc r="E55"/>
  </rcc>
  <rcc rId="48667" sId="2">
    <oc r="E56">
      <v>13210</v>
    </oc>
    <nc r="E56"/>
  </rcc>
  <rcc rId="48668" sId="2">
    <oc r="E57">
      <v>3785</v>
    </oc>
    <nc r="E57"/>
  </rcc>
  <rcc rId="48669" sId="2">
    <oc r="E58">
      <v>25610</v>
    </oc>
    <nc r="E58"/>
  </rcc>
  <rcc rId="48670" sId="2">
    <oc r="E59">
      <v>24880</v>
    </oc>
    <nc r="E59"/>
  </rcc>
  <rcc rId="48671" sId="2">
    <oc r="E60">
      <v>13300</v>
    </oc>
    <nc r="E60"/>
  </rcc>
  <rcc rId="48672" sId="2">
    <oc r="E61">
      <v>72840</v>
    </oc>
    <nc r="E61"/>
  </rcc>
  <rcc rId="48673" sId="2">
    <oc r="E62">
      <v>16310</v>
    </oc>
    <nc r="E62"/>
  </rcc>
  <rcc rId="48674" sId="2">
    <oc r="E63">
      <v>2200</v>
    </oc>
    <nc r="E63"/>
  </rcc>
  <rcc rId="48675" sId="2">
    <oc r="E64">
      <v>21440</v>
    </oc>
    <nc r="E64"/>
  </rcc>
  <rcc rId="48676" sId="2">
    <oc r="E65">
      <v>72740</v>
    </oc>
    <nc r="E65"/>
  </rcc>
  <rcc rId="48677" sId="2">
    <oc r="E66">
      <v>36465</v>
    </oc>
    <nc r="E66"/>
  </rcc>
  <rcc rId="48678" sId="2">
    <oc r="E67">
      <v>8895</v>
    </oc>
    <nc r="E67"/>
  </rcc>
  <rcc rId="48679" sId="2">
    <oc r="E68">
      <v>30525</v>
    </oc>
    <nc r="E68"/>
  </rcc>
  <rcc rId="48680" sId="2">
    <oc r="E69">
      <v>58210</v>
    </oc>
    <nc r="E69"/>
  </rcc>
  <rcc rId="48681" sId="2">
    <oc r="E70">
      <v>91155</v>
    </oc>
    <nc r="E70"/>
  </rcc>
  <rcc rId="48682" sId="2">
    <oc r="E71">
      <v>38670</v>
    </oc>
    <nc r="E71"/>
  </rcc>
  <rcc rId="48683" sId="2">
    <oc r="E72">
      <v>8305</v>
    </oc>
    <nc r="E72"/>
  </rcc>
  <rcc rId="48684" sId="2">
    <oc r="E73">
      <v>63330</v>
    </oc>
    <nc r="E73"/>
  </rcc>
  <rcc rId="48685" sId="2">
    <oc r="E74">
      <v>10640</v>
    </oc>
    <nc r="E74"/>
  </rcc>
  <rcc rId="48686" sId="2">
    <oc r="E75">
      <v>375</v>
    </oc>
    <nc r="E75"/>
  </rcc>
  <rcc rId="48687" sId="2">
    <oc r="E76">
      <v>28415</v>
    </oc>
    <nc r="E76"/>
  </rcc>
  <rcc rId="48688" sId="2">
    <oc r="E77">
      <v>23395</v>
    </oc>
    <nc r="E77"/>
  </rcc>
  <rcc rId="48689" sId="2">
    <oc r="E78">
      <v>41270</v>
    </oc>
    <nc r="E78"/>
  </rcc>
  <rcc rId="48690" sId="2">
    <oc r="E79">
      <v>9115</v>
    </oc>
    <nc r="E79"/>
  </rcc>
  <rcc rId="48691" sId="2">
    <oc r="E80">
      <v>29995</v>
    </oc>
    <nc r="E80"/>
  </rcc>
  <rcc rId="48692" sId="2">
    <oc r="E81">
      <v>12675</v>
    </oc>
    <nc r="E81"/>
  </rcc>
  <rcc rId="48693" sId="2">
    <oc r="E82">
      <v>2210</v>
    </oc>
    <nc r="E82"/>
  </rcc>
  <rcc rId="48694" sId="2">
    <oc r="E83">
      <v>8225</v>
    </oc>
    <nc r="E83"/>
  </rcc>
  <rcc rId="48695" sId="2">
    <oc r="E84">
      <v>14635</v>
    </oc>
    <nc r="E84"/>
  </rcc>
  <rcc rId="48696" sId="2">
    <oc r="E85">
      <v>10840</v>
    </oc>
    <nc r="E85"/>
  </rcc>
  <rcc rId="48697" sId="2">
    <oc r="E86">
      <v>42355</v>
    </oc>
    <nc r="E86"/>
  </rcc>
  <rcc rId="48698" sId="2">
    <oc r="E87">
      <v>37030</v>
    </oc>
    <nc r="E87"/>
  </rcc>
  <rcc rId="48699" sId="2">
    <oc r="E88">
      <v>20785</v>
    </oc>
    <nc r="E88"/>
  </rcc>
  <rcc rId="48700" sId="2">
    <oc r="E89">
      <v>70295</v>
    </oc>
    <nc r="E89"/>
  </rcc>
  <rcc rId="48701" sId="2">
    <oc r="E90">
      <v>63515</v>
    </oc>
    <nc r="E90"/>
  </rcc>
  <rcc rId="48702" sId="2">
    <oc r="E91">
      <v>16595</v>
    </oc>
    <nc r="E91"/>
  </rcc>
  <rcc rId="48703" sId="2">
    <oc r="E92">
      <v>13690</v>
    </oc>
    <nc r="E92"/>
  </rcc>
  <rcc rId="48704" sId="2">
    <oc r="E93">
      <v>740</v>
    </oc>
    <nc r="E93"/>
  </rcc>
  <rcc rId="48705" sId="2">
    <oc r="E94">
      <v>40455</v>
    </oc>
    <nc r="E94"/>
  </rcc>
  <rcc rId="48706" sId="2">
    <oc r="E95">
      <v>17650</v>
    </oc>
    <nc r="E95"/>
  </rcc>
  <rcc rId="48707" sId="2">
    <oc r="E96">
      <v>43015</v>
    </oc>
    <nc r="E96"/>
  </rcc>
  <rcc rId="48708" sId="2">
    <oc r="E97">
      <v>27005</v>
    </oc>
    <nc r="E97"/>
  </rcc>
  <rcc rId="48709" sId="2">
    <oc r="E98">
      <v>14220</v>
    </oc>
    <nc r="E98"/>
  </rcc>
  <rcc rId="48710" sId="2">
    <oc r="E99">
      <v>13930</v>
    </oc>
    <nc r="E99"/>
  </rcc>
  <rcc rId="48711" sId="2">
    <oc r="E100">
      <v>6555</v>
    </oc>
    <nc r="E100"/>
  </rcc>
  <rcc rId="48712" sId="2">
    <oc r="E101">
      <v>16945</v>
    </oc>
    <nc r="E101"/>
  </rcc>
  <rcc rId="48713" sId="2">
    <oc r="E102">
      <v>55665</v>
    </oc>
    <nc r="E102"/>
  </rcc>
  <rcc rId="48714" sId="2">
    <oc r="E103">
      <v>7090</v>
    </oc>
    <nc r="E103"/>
  </rcc>
  <rcc rId="48715" sId="2">
    <oc r="E104">
      <v>24725</v>
    </oc>
    <nc r="E104"/>
  </rcc>
  <rcc rId="48716" sId="2">
    <oc r="E105">
      <v>22320</v>
    </oc>
    <nc r="E105"/>
  </rcc>
  <rcc rId="48717" sId="2">
    <oc r="E106">
      <v>99430</v>
    </oc>
    <nc r="E106"/>
  </rcc>
  <rcc rId="48718" sId="2">
    <oc r="E107">
      <v>11055</v>
    </oc>
    <nc r="E107"/>
  </rcc>
  <rcc rId="48719" sId="2">
    <oc r="E108">
      <v>34220</v>
    </oc>
    <nc r="E108"/>
  </rcc>
  <rcc rId="48720" sId="2">
    <oc r="E109">
      <v>25985</v>
    </oc>
    <nc r="E109"/>
  </rcc>
  <rcc rId="48721" sId="2">
    <oc r="E110">
      <v>14055</v>
    </oc>
    <nc r="E110"/>
  </rcc>
  <rcc rId="48722" sId="2">
    <oc r="E111">
      <v>25765</v>
    </oc>
    <nc r="E111"/>
  </rcc>
  <rcc rId="48723" sId="2">
    <oc r="E112">
      <v>18200</v>
    </oc>
    <nc r="E112"/>
  </rcc>
  <rcc rId="48724" sId="2">
    <oc r="E113">
      <v>59590</v>
    </oc>
    <nc r="E113"/>
  </rcc>
  <rcc rId="48725" sId="2">
    <oc r="E114">
      <v>17485</v>
    </oc>
    <nc r="E114"/>
  </rcc>
  <rcc rId="48726" sId="2">
    <oc r="E115">
      <v>50615</v>
    </oc>
    <nc r="E115"/>
  </rcc>
  <rcc rId="48727" sId="2">
    <oc r="E116">
      <v>21730</v>
    </oc>
    <nc r="E116"/>
  </rcc>
  <rcc rId="48728" sId="2">
    <oc r="E117">
      <v>9785</v>
    </oc>
    <nc r="E117"/>
  </rcc>
  <rcc rId="48729" sId="3">
    <oc r="E2" t="inlineStr">
      <is>
        <t>Июль</t>
      </is>
    </oc>
    <nc r="E2" t="inlineStr">
      <is>
        <t>Август</t>
      </is>
    </nc>
  </rcc>
  <rcc rId="48730" sId="3">
    <oc r="D7">
      <v>15080</v>
    </oc>
    <nc r="D7">
      <v>15205</v>
    </nc>
  </rcc>
  <rcc rId="48731" sId="3">
    <oc r="D8">
      <v>1275</v>
    </oc>
    <nc r="D8">
      <v>1330</v>
    </nc>
  </rcc>
  <rcc rId="48732" sId="3">
    <oc r="D9">
      <v>16340</v>
    </oc>
    <nc r="D9">
      <v>16495</v>
    </nc>
  </rcc>
  <rcc rId="48733" sId="3">
    <oc r="D10">
      <v>15710</v>
    </oc>
    <nc r="D10">
      <v>15925</v>
    </nc>
  </rcc>
  <rcc rId="48734" sId="3">
    <oc r="D11">
      <v>1100</v>
    </oc>
    <nc r="D11">
      <v>1105</v>
    </nc>
  </rcc>
  <rcc rId="48735" sId="3">
    <oc r="D12">
      <v>30200</v>
    </oc>
    <nc r="D12">
      <v>30320</v>
    </nc>
  </rcc>
  <rcc rId="48736" sId="3">
    <oc r="D13">
      <v>300</v>
    </oc>
    <nc r="D13">
      <v>545</v>
    </nc>
  </rcc>
  <rcc rId="48737" sId="3">
    <oc r="D14">
      <v>20935</v>
    </oc>
    <nc r="D14">
      <v>21455</v>
    </nc>
  </rcc>
  <rcc rId="48738" sId="3">
    <oc r="D15">
      <v>6695</v>
    </oc>
    <nc r="D15">
      <v>6945</v>
    </nc>
  </rcc>
  <rcc rId="48739" sId="3">
    <oc r="D16">
      <v>79345</v>
    </oc>
    <nc r="D16">
      <v>79505</v>
    </nc>
  </rcc>
  <rcc rId="48740" sId="3">
    <oc r="D17">
      <v>45650</v>
    </oc>
    <nc r="D17">
      <v>46085</v>
    </nc>
  </rcc>
  <rcc rId="48741" sId="3">
    <oc r="D18">
      <v>17275</v>
    </oc>
    <nc r="D18">
      <v>17460</v>
    </nc>
  </rcc>
  <rcc rId="48742" sId="3">
    <oc r="D19">
      <v>163910</v>
    </oc>
    <nc r="D19">
      <v>164075</v>
    </nc>
  </rcc>
  <rcc rId="48743" sId="3">
    <oc r="D20">
      <v>6350</v>
    </oc>
    <nc r="D20">
      <v>6365</v>
    </nc>
  </rcc>
  <rcc rId="48744" sId="3">
    <oc r="D21">
      <v>15959</v>
    </oc>
    <nc r="D21">
      <v>16140</v>
    </nc>
  </rcc>
  <rcc rId="48745" sId="3" odxf="1" dxf="1">
    <oc r="D22">
      <v>14450</v>
    </oc>
    <nc r="D22">
      <v>14530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746" sId="3">
    <oc r="D23">
      <v>39410</v>
    </oc>
    <nc r="D23">
      <v>39465</v>
    </nc>
  </rcc>
  <rcc rId="48747" sId="3">
    <oc r="D24">
      <v>55315</v>
    </oc>
    <nc r="D24">
      <v>55380</v>
    </nc>
  </rcc>
  <rcc rId="48748" sId="3">
    <oc r="D25">
      <v>12705</v>
    </oc>
    <nc r="D25">
      <v>12825</v>
    </nc>
  </rcc>
  <rcc rId="48749" sId="3">
    <oc r="D27">
      <v>50985</v>
    </oc>
    <nc r="D27">
      <v>52850</v>
    </nc>
  </rcc>
  <rcc rId="48750" sId="3">
    <oc r="D29">
      <v>34945</v>
    </oc>
    <nc r="D29">
      <v>35340</v>
    </nc>
  </rcc>
  <rcc rId="48751" sId="3">
    <oc r="D30">
      <v>35250</v>
    </oc>
    <nc r="D30">
      <v>35725</v>
    </nc>
  </rcc>
  <rcc rId="48752" sId="3">
    <oc r="D31">
      <v>70435</v>
    </oc>
    <nc r="D31">
      <v>70895</v>
    </nc>
  </rcc>
  <rcc rId="48753" sId="3">
    <oc r="E7">
      <v>15205</v>
    </oc>
    <nc r="E7"/>
  </rcc>
  <rcc rId="48754" sId="3">
    <oc r="E8">
      <v>1330</v>
    </oc>
    <nc r="E8"/>
  </rcc>
  <rcc rId="48755" sId="3">
    <oc r="E9">
      <v>16495</v>
    </oc>
    <nc r="E9"/>
  </rcc>
  <rcc rId="48756" sId="3">
    <oc r="E10">
      <v>15925</v>
    </oc>
    <nc r="E10"/>
  </rcc>
  <rcc rId="48757" sId="3">
    <oc r="E11">
      <v>1105</v>
    </oc>
    <nc r="E11"/>
  </rcc>
  <rcc rId="48758" sId="3">
    <oc r="E12">
      <v>30320</v>
    </oc>
    <nc r="E12"/>
  </rcc>
  <rcc rId="48759" sId="3">
    <oc r="E13">
      <v>545</v>
    </oc>
    <nc r="E13"/>
  </rcc>
  <rcc rId="48760" sId="3">
    <oc r="E14">
      <v>21455</v>
    </oc>
    <nc r="E14"/>
  </rcc>
  <rcc rId="48761" sId="3">
    <oc r="E15">
      <v>6945</v>
    </oc>
    <nc r="E15"/>
  </rcc>
  <rcc rId="48762" sId="3">
    <oc r="E16">
      <v>79505</v>
    </oc>
    <nc r="E16"/>
  </rcc>
  <rcc rId="48763" sId="3">
    <oc r="E17">
      <v>46085</v>
    </oc>
    <nc r="E17"/>
  </rcc>
  <rcc rId="48764" sId="3">
    <oc r="E18">
      <v>17460</v>
    </oc>
    <nc r="E18"/>
  </rcc>
  <rcc rId="48765" sId="3">
    <oc r="E19">
      <v>164075</v>
    </oc>
    <nc r="E19"/>
  </rcc>
  <rcc rId="48766" sId="3">
    <oc r="E20">
      <v>6365</v>
    </oc>
    <nc r="E20"/>
  </rcc>
  <rcc rId="48767" sId="3">
    <oc r="E21">
      <v>16140</v>
    </oc>
    <nc r="E21"/>
  </rcc>
  <rcc rId="48768" sId="3">
    <oc r="E22">
      <v>14530</v>
    </oc>
    <nc r="E22"/>
  </rcc>
  <rcc rId="48769" sId="3">
    <oc r="E23">
      <v>39465</v>
    </oc>
    <nc r="E23"/>
  </rcc>
  <rcc rId="48770" sId="3">
    <oc r="E24">
      <v>55380</v>
    </oc>
    <nc r="E24"/>
  </rcc>
  <rcc rId="48771" sId="3">
    <oc r="E25">
      <v>12825</v>
    </oc>
    <nc r="E25"/>
  </rcc>
  <rcc rId="48772" sId="3">
    <oc r="E26">
      <v>15</v>
    </oc>
    <nc r="E26"/>
  </rcc>
  <rcc rId="48773" sId="3">
    <oc r="E27">
      <v>52850</v>
    </oc>
    <nc r="E27"/>
  </rcc>
  <rcc rId="48774" sId="3">
    <oc r="E29">
      <v>35340</v>
    </oc>
    <nc r="E29"/>
  </rcc>
  <rcc rId="48775" sId="3">
    <oc r="E30">
      <v>35725</v>
    </oc>
    <nc r="E30"/>
  </rcc>
  <rcc rId="48776" sId="3">
    <oc r="E31">
      <v>70895</v>
    </oc>
    <nc r="E31"/>
  </rcc>
  <rcc rId="48777" sId="4">
    <oc r="E2" t="inlineStr">
      <is>
        <t>Июль</t>
      </is>
    </oc>
    <nc r="E2" t="inlineStr">
      <is>
        <t>Август</t>
      </is>
    </nc>
  </rcc>
  <rcc rId="48778" sId="4">
    <oc r="D7">
      <v>8650</v>
    </oc>
    <nc r="D7">
      <v>8690</v>
    </nc>
  </rcc>
  <rcc rId="48779" sId="4">
    <oc r="D8">
      <v>55355</v>
    </oc>
    <nc r="D8">
      <v>55610</v>
    </nc>
  </rcc>
  <rcc rId="48780" sId="4">
    <oc r="D9">
      <v>7930</v>
    </oc>
    <nc r="D9">
      <v>8325</v>
    </nc>
  </rcc>
  <rcc rId="48781" sId="4">
    <oc r="D10">
      <v>26105</v>
    </oc>
    <nc r="D10">
      <v>26300</v>
    </nc>
  </rcc>
  <rcc rId="48782" sId="4">
    <oc r="D11">
      <v>15095</v>
    </oc>
    <nc r="D11">
      <v>15140</v>
    </nc>
  </rcc>
  <rcc rId="48783" sId="4">
    <oc r="D12">
      <v>47815</v>
    </oc>
    <nc r="D12">
      <v>47970</v>
    </nc>
  </rcc>
  <rcc rId="48784" sId="4">
    <oc r="D13">
      <v>18715</v>
    </oc>
    <nc r="D13">
      <v>18770</v>
    </nc>
  </rcc>
  <rcc rId="48785" sId="4">
    <oc r="D14">
      <v>9995</v>
    </oc>
    <nc r="D14">
      <v>10035</v>
    </nc>
  </rcc>
  <rcc rId="48786" sId="4">
    <oc r="D15">
      <v>31130</v>
    </oc>
    <nc r="D15">
      <v>31355</v>
    </nc>
  </rcc>
  <rcc rId="48787" sId="4">
    <oc r="D16">
      <v>35125</v>
    </oc>
    <nc r="D16">
      <v>35725</v>
    </nc>
  </rcc>
  <rcc rId="48788" sId="4">
    <oc r="D17">
      <v>33695</v>
    </oc>
    <nc r="D17">
      <v>33935</v>
    </nc>
  </rcc>
  <rcc rId="48789" sId="4">
    <oc r="D18">
      <v>36785</v>
    </oc>
    <nc r="D18">
      <v>37465</v>
    </nc>
  </rcc>
  <rcc rId="48790" sId="4">
    <oc r="D19">
      <v>57640</v>
    </oc>
    <nc r="D19">
      <v>57995</v>
    </nc>
  </rcc>
  <rcc rId="48791" sId="4">
    <oc r="D20">
      <v>5240</v>
    </oc>
    <nc r="D20">
      <v>5285</v>
    </nc>
  </rcc>
  <rcc rId="48792" sId="4">
    <oc r="D21">
      <v>11395</v>
    </oc>
    <nc r="D21">
      <v>11465</v>
    </nc>
  </rcc>
  <rcc rId="48793" sId="4">
    <oc r="D22">
      <v>23460</v>
    </oc>
    <nc r="D22">
      <v>23480</v>
    </nc>
  </rcc>
  <rcc rId="48794" sId="4" odxf="1" dxf="1">
    <oc r="D23">
      <v>50070</v>
    </oc>
    <nc r="D23">
      <v>50085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8795" sId="4">
    <oc r="D24">
      <v>34125</v>
    </oc>
    <nc r="D24">
      <v>34325</v>
    </nc>
  </rcc>
  <rcc rId="48796" sId="4">
    <oc r="D25">
      <v>37000</v>
    </oc>
    <nc r="D25">
      <v>37220</v>
    </nc>
  </rcc>
  <rcc rId="48797" sId="4">
    <oc r="D26">
      <v>19515</v>
    </oc>
    <nc r="D26">
      <v>19630</v>
    </nc>
  </rcc>
  <rcc rId="48798" sId="4">
    <oc r="D27">
      <v>15790</v>
    </oc>
    <nc r="D27">
      <v>15795</v>
    </nc>
  </rcc>
  <rcc rId="48799" sId="4">
    <oc r="D28">
      <v>59745</v>
    </oc>
    <nc r="D28">
      <v>59810</v>
    </nc>
  </rcc>
  <rcc rId="48800" sId="4">
    <oc r="D29">
      <v>36050</v>
    </oc>
    <nc r="D29">
      <v>36185</v>
    </nc>
  </rcc>
  <rcc rId="48801" sId="4">
    <oc r="D30">
      <v>1290</v>
    </oc>
    <nc r="D30">
      <v>1625</v>
    </nc>
  </rcc>
  <rcc rId="48802" sId="4">
    <oc r="D31">
      <v>24470</v>
    </oc>
    <nc r="D31">
      <v>24790</v>
    </nc>
  </rcc>
  <rcc rId="48803" sId="4">
    <oc r="D32">
      <v>33020</v>
    </oc>
    <nc r="D32">
      <v>33530</v>
    </nc>
  </rcc>
  <rcc rId="48804" sId="4">
    <oc r="D33">
      <v>39735</v>
    </oc>
    <nc r="D33">
      <v>39880</v>
    </nc>
  </rcc>
  <rcc rId="48805" sId="4">
    <oc r="D34">
      <v>22260</v>
    </oc>
    <nc r="D34">
      <v>22530</v>
    </nc>
  </rcc>
  <rcc rId="48806" sId="4">
    <oc r="D36">
      <v>53460</v>
    </oc>
    <nc r="D36">
      <v>53795</v>
    </nc>
  </rcc>
  <rcc rId="48807" sId="4">
    <oc r="D37">
      <v>41420</v>
    </oc>
    <nc r="D37">
      <v>41595</v>
    </nc>
  </rcc>
  <rcc rId="48808" sId="4">
    <oc r="D38">
      <v>14575</v>
    </oc>
    <nc r="D38">
      <v>14915</v>
    </nc>
  </rcc>
  <rcc rId="48809" sId="4">
    <oc r="D39">
      <v>43290</v>
    </oc>
    <nc r="D39">
      <v>43360</v>
    </nc>
  </rcc>
  <rcc rId="48810" sId="4">
    <oc r="D40">
      <v>39340</v>
    </oc>
    <nc r="D40">
      <v>39485</v>
    </nc>
  </rcc>
  <rcc rId="48811" sId="4">
    <oc r="D41">
      <v>7615</v>
    </oc>
    <nc r="D41">
      <v>7775</v>
    </nc>
  </rcc>
  <rcc rId="48812" sId="4">
    <oc r="D42">
      <v>106470</v>
    </oc>
    <nc r="D42">
      <v>106815</v>
    </nc>
  </rcc>
  <rcc rId="48813" sId="4">
    <oc r="D43">
      <v>12595</v>
    </oc>
    <nc r="D43">
      <v>12935</v>
    </nc>
  </rcc>
  <rcc rId="48814" sId="4">
    <oc r="D44">
      <v>3890</v>
    </oc>
    <nc r="D44">
      <v>4030</v>
    </nc>
  </rcc>
  <rcc rId="48815" sId="4">
    <oc r="D45">
      <v>90110</v>
    </oc>
    <nc r="D45">
      <v>90445</v>
    </nc>
  </rcc>
  <rcc rId="48816" sId="4">
    <oc r="D46">
      <v>10420</v>
    </oc>
    <nc r="D46">
      <v>10600</v>
    </nc>
  </rcc>
  <rcc rId="48817" sId="4">
    <oc r="D47">
      <v>12900</v>
    </oc>
    <nc r="D47">
      <v>13065</v>
    </nc>
  </rcc>
  <rcc rId="48818" sId="4">
    <oc r="D49">
      <v>16235</v>
    </oc>
    <nc r="D49">
      <v>16325</v>
    </nc>
  </rcc>
  <rcc rId="48819" sId="4">
    <oc r="D50">
      <v>34255</v>
    </oc>
    <nc r="D50">
      <v>34355</v>
    </nc>
  </rcc>
  <rcc rId="48820" sId="4">
    <oc r="D51">
      <v>18345</v>
    </oc>
    <nc r="D51">
      <v>18510</v>
    </nc>
  </rcc>
  <rcc rId="48821" sId="4">
    <oc r="D52">
      <v>10720</v>
    </oc>
    <nc r="D52">
      <v>10765</v>
    </nc>
  </rcc>
  <rcc rId="48822" sId="4">
    <oc r="D53">
      <v>21240</v>
    </oc>
    <nc r="D53">
      <v>21350</v>
    </nc>
  </rcc>
  <rcc rId="48823" sId="4">
    <oc r="D54">
      <v>6630</v>
    </oc>
    <nc r="D54">
      <v>6670</v>
    </nc>
  </rcc>
  <rcc rId="48824" sId="4">
    <oc r="D55">
      <v>58360</v>
    </oc>
    <nc r="D55">
      <v>58735</v>
    </nc>
  </rcc>
  <rcc rId="48825" sId="4">
    <oc r="D56">
      <v>59250</v>
    </oc>
    <nc r="D56">
      <v>59735</v>
    </nc>
  </rcc>
  <rcc rId="48826" sId="4">
    <oc r="D57">
      <v>6915</v>
    </oc>
    <nc r="D57">
      <v>7005</v>
    </nc>
  </rcc>
  <rcc rId="48827" sId="4">
    <oc r="D58">
      <v>31690</v>
    </oc>
    <nc r="D58">
      <v>31765</v>
    </nc>
  </rcc>
  <rcc rId="48828" sId="4">
    <oc r="D59">
      <v>14875</v>
    </oc>
    <nc r="D59">
      <v>15045</v>
    </nc>
  </rcc>
  <rcc rId="48829" sId="4">
    <oc r="E7">
      <v>8690</v>
    </oc>
    <nc r="E7"/>
  </rcc>
  <rcc rId="48830" sId="4">
    <oc r="E8">
      <v>55610</v>
    </oc>
    <nc r="E8"/>
  </rcc>
  <rcc rId="48831" sId="4">
    <oc r="E9">
      <v>8325</v>
    </oc>
    <nc r="E9"/>
  </rcc>
  <rcc rId="48832" sId="4">
    <oc r="E10">
      <v>26300</v>
    </oc>
    <nc r="E10"/>
  </rcc>
  <rcc rId="48833" sId="4">
    <oc r="E11">
      <v>15140</v>
    </oc>
    <nc r="E11"/>
  </rcc>
  <rcc rId="48834" sId="4">
    <oc r="E12">
      <v>47970</v>
    </oc>
    <nc r="E12"/>
  </rcc>
  <rcc rId="48835" sId="4">
    <oc r="E13">
      <v>18770</v>
    </oc>
    <nc r="E13"/>
  </rcc>
  <rcc rId="48836" sId="4">
    <oc r="E14">
      <v>10035</v>
    </oc>
    <nc r="E14"/>
  </rcc>
  <rcc rId="48837" sId="4">
    <oc r="E15">
      <v>31355</v>
    </oc>
    <nc r="E15"/>
  </rcc>
  <rcc rId="48838" sId="4">
    <oc r="E16">
      <v>35725</v>
    </oc>
    <nc r="E16"/>
  </rcc>
  <rcc rId="48839" sId="4">
    <oc r="E17">
      <v>33935</v>
    </oc>
    <nc r="E17"/>
  </rcc>
  <rcc rId="48840" sId="4">
    <oc r="E18">
      <v>37465</v>
    </oc>
    <nc r="E18"/>
  </rcc>
  <rcc rId="48841" sId="4">
    <oc r="E19">
      <v>57995</v>
    </oc>
    <nc r="E19"/>
  </rcc>
  <rcc rId="48842" sId="4">
    <oc r="E20">
      <v>5285</v>
    </oc>
    <nc r="E20"/>
  </rcc>
  <rcc rId="48843" sId="4">
    <oc r="E21">
      <v>11465</v>
    </oc>
    <nc r="E21"/>
  </rcc>
  <rcc rId="48844" sId="4">
    <oc r="E22">
      <v>23480</v>
    </oc>
    <nc r="E22"/>
  </rcc>
  <rcc rId="48845" sId="4">
    <oc r="E23">
      <v>50085</v>
    </oc>
    <nc r="E23"/>
  </rcc>
  <rcc rId="48846" sId="4">
    <oc r="E24">
      <v>34325</v>
    </oc>
    <nc r="E24"/>
  </rcc>
  <rcc rId="48847" sId="4">
    <oc r="E25">
      <v>37220</v>
    </oc>
    <nc r="E25"/>
  </rcc>
  <rcc rId="48848" sId="4">
    <oc r="E26">
      <v>19630</v>
    </oc>
    <nc r="E26"/>
  </rcc>
  <rcc rId="48849" sId="4">
    <oc r="E27">
      <v>15795</v>
    </oc>
    <nc r="E27"/>
  </rcc>
  <rcc rId="48850" sId="4">
    <oc r="E28">
      <v>59810</v>
    </oc>
    <nc r="E28"/>
  </rcc>
  <rcc rId="48851" sId="4">
    <oc r="E29">
      <v>36185</v>
    </oc>
    <nc r="E29"/>
  </rcc>
  <rcc rId="48852" sId="4">
    <oc r="E30">
      <v>1625</v>
    </oc>
    <nc r="E30"/>
  </rcc>
  <rcc rId="48853" sId="4">
    <oc r="E31">
      <v>24790</v>
    </oc>
    <nc r="E31"/>
  </rcc>
  <rcc rId="48854" sId="4">
    <oc r="E32">
      <v>33530</v>
    </oc>
    <nc r="E32"/>
  </rcc>
  <rcc rId="48855" sId="4">
    <oc r="E33">
      <v>39880</v>
    </oc>
    <nc r="E33"/>
  </rcc>
  <rcc rId="48856" sId="4">
    <oc r="E34">
      <v>22530</v>
    </oc>
    <nc r="E34"/>
  </rcc>
  <rcc rId="48857" sId="4">
    <oc r="E36">
      <v>53795</v>
    </oc>
    <nc r="E36"/>
  </rcc>
  <rcc rId="48858" sId="4">
    <oc r="E37">
      <v>41595</v>
    </oc>
    <nc r="E37"/>
  </rcc>
  <rcc rId="48859" sId="4">
    <oc r="E38">
      <v>14915</v>
    </oc>
    <nc r="E38"/>
  </rcc>
  <rcc rId="48860" sId="4">
    <oc r="E39">
      <v>43360</v>
    </oc>
    <nc r="E39"/>
  </rcc>
  <rcc rId="48861" sId="4">
    <oc r="E40">
      <v>39485</v>
    </oc>
    <nc r="E40"/>
  </rcc>
  <rcc rId="48862" sId="4">
    <oc r="E41">
      <v>7775</v>
    </oc>
    <nc r="E41"/>
  </rcc>
  <rcc rId="48863" sId="4">
    <oc r="E42">
      <v>106815</v>
    </oc>
    <nc r="E42"/>
  </rcc>
  <rcc rId="48864" sId="4">
    <oc r="E43">
      <v>12935</v>
    </oc>
    <nc r="E43"/>
  </rcc>
  <rcc rId="48865" sId="4">
    <oc r="E44">
      <v>4030</v>
    </oc>
    <nc r="E44"/>
  </rcc>
  <rcc rId="48866" sId="4">
    <oc r="E45">
      <v>90445</v>
    </oc>
    <nc r="E45"/>
  </rcc>
  <rcc rId="48867" sId="4">
    <oc r="E46">
      <v>10600</v>
    </oc>
    <nc r="E46"/>
  </rcc>
  <rcc rId="48868" sId="4">
    <oc r="E47">
      <v>13065</v>
    </oc>
    <nc r="E47"/>
  </rcc>
  <rcc rId="48869" sId="4">
    <oc r="E48">
      <v>54790</v>
    </oc>
    <nc r="E48"/>
  </rcc>
  <rcc rId="48870" sId="4">
    <oc r="E49">
      <v>16325</v>
    </oc>
    <nc r="E49"/>
  </rcc>
  <rcc rId="48871" sId="4">
    <oc r="E50">
      <v>34355</v>
    </oc>
    <nc r="E50"/>
  </rcc>
  <rcc rId="48872" sId="4">
    <oc r="E51">
      <v>18510</v>
    </oc>
    <nc r="E51"/>
  </rcc>
  <rcc rId="48873" sId="4">
    <oc r="E52">
      <v>10765</v>
    </oc>
    <nc r="E52"/>
  </rcc>
  <rcc rId="48874" sId="4">
    <oc r="E53">
      <v>21350</v>
    </oc>
    <nc r="E53"/>
  </rcc>
  <rcc rId="48875" sId="4">
    <oc r="E54">
      <v>6670</v>
    </oc>
    <nc r="E54"/>
  </rcc>
  <rcc rId="48876" sId="4">
    <oc r="E55">
      <v>58735</v>
    </oc>
    <nc r="E55"/>
  </rcc>
  <rcc rId="48877" sId="4">
    <oc r="E56">
      <v>59735</v>
    </oc>
    <nc r="E56"/>
  </rcc>
  <rcc rId="48878" sId="4">
    <oc r="E57">
      <v>7005</v>
    </oc>
    <nc r="E57"/>
  </rcc>
  <rcc rId="48879" sId="4">
    <oc r="E58">
      <v>31765</v>
    </oc>
    <nc r="E58"/>
  </rcc>
  <rcc rId="48880" sId="4">
    <oc r="E59">
      <v>15045</v>
    </oc>
    <nc r="E59"/>
  </rcc>
  <rcc rId="48881" sId="5">
    <oc r="E2" t="inlineStr">
      <is>
        <t>Июль</t>
      </is>
    </oc>
    <nc r="E2" t="inlineStr">
      <is>
        <t>Август</t>
      </is>
    </nc>
  </rcc>
  <rcc rId="48882" sId="5">
    <oc r="D6">
      <v>16305</v>
    </oc>
    <nc r="D6">
      <v>16590</v>
    </nc>
  </rcc>
  <rcc rId="48883" sId="5">
    <oc r="D7">
      <v>6175</v>
    </oc>
    <nc r="D7">
      <v>6205</v>
    </nc>
  </rcc>
  <rcc rId="48884" sId="5">
    <oc r="D8">
      <v>23050</v>
    </oc>
    <nc r="D8">
      <v>23675</v>
    </nc>
  </rcc>
  <rcc rId="48885" sId="5">
    <oc r="D9">
      <v>14205</v>
    </oc>
    <nc r="D9">
      <v>14415</v>
    </nc>
  </rcc>
  <rcc rId="48886" sId="5">
    <oc r="D10">
      <v>24370</v>
    </oc>
    <nc r="D10">
      <v>24620</v>
    </nc>
  </rcc>
  <rcc rId="48887" sId="5">
    <oc r="D11">
      <v>46200</v>
    </oc>
    <nc r="D11">
      <v>46260</v>
    </nc>
  </rcc>
  <rcc rId="48888" sId="5">
    <oc r="D12">
      <v>24200</v>
    </oc>
    <nc r="D12">
      <v>24385</v>
    </nc>
  </rcc>
  <rcc rId="48889" sId="5">
    <oc r="D13">
      <v>15230</v>
    </oc>
    <nc r="D13">
      <v>15340</v>
    </nc>
  </rcc>
  <rcc rId="48890" sId="5">
    <oc r="D14">
      <v>950</v>
    </oc>
    <nc r="D14">
      <v>1100</v>
    </nc>
  </rcc>
  <rcc rId="48891" sId="5">
    <oc r="D15">
      <v>20310</v>
    </oc>
    <nc r="D15">
      <v>20315</v>
    </nc>
  </rcc>
  <rcc rId="48892" sId="5">
    <oc r="D16">
      <v>8700</v>
    </oc>
    <nc r="D16">
      <v>8805</v>
    </nc>
  </rcc>
  <rcc rId="48893" sId="5">
    <oc r="D17">
      <v>34560</v>
    </oc>
    <nc r="D17">
      <v>34630</v>
    </nc>
  </rcc>
  <rcc rId="48894" sId="5">
    <oc r="D18">
      <v>21240</v>
    </oc>
    <nc r="D18">
      <v>21400</v>
    </nc>
  </rcc>
  <rcc rId="48895" sId="5">
    <oc r="D19">
      <v>17285</v>
    </oc>
    <nc r="D19">
      <v>17430</v>
    </nc>
  </rcc>
  <rcc rId="48896" sId="5">
    <oc r="D20">
      <v>59754</v>
    </oc>
    <nc r="D20">
      <v>60120</v>
    </nc>
  </rcc>
  <rcc rId="48897" sId="5">
    <oc r="D21">
      <v>72640</v>
    </oc>
    <nc r="D21">
      <v>72800</v>
    </nc>
  </rcc>
  <rcc rId="48898" sId="5">
    <oc r="D22">
      <v>57260</v>
    </oc>
    <nc r="D22">
      <v>57495</v>
    </nc>
  </rcc>
  <rcc rId="48899" sId="5">
    <oc r="D23">
      <v>13876</v>
    </oc>
    <nc r="D23">
      <v>14225</v>
    </nc>
  </rcc>
  <rcc rId="48900" sId="5">
    <oc r="D24">
      <v>10055</v>
    </oc>
    <nc r="D24">
      <v>10310</v>
    </nc>
  </rcc>
  <rcc rId="48901" sId="5">
    <oc r="D26">
      <v>10160</v>
    </oc>
    <nc r="D26">
      <v>10230</v>
    </nc>
  </rcc>
  <rcc rId="48902" sId="5">
    <oc r="D27">
      <v>7330</v>
    </oc>
    <nc r="D27">
      <v>7475</v>
    </nc>
  </rcc>
  <rcc rId="48903" sId="5">
    <oc r="D28">
      <v>8810</v>
    </oc>
    <nc r="D28">
      <v>9050</v>
    </nc>
  </rcc>
  <rcc rId="48904" sId="5">
    <oc r="D29">
      <v>28600</v>
    </oc>
    <nc r="D29">
      <v>28885</v>
    </nc>
  </rcc>
  <rcc rId="48905" sId="5">
    <oc r="D30">
      <v>65870</v>
    </oc>
    <nc r="D30">
      <v>66325</v>
    </nc>
  </rcc>
  <rcc rId="48906" sId="5">
    <oc r="D31">
      <v>23760</v>
    </oc>
    <nc r="D31">
      <v>24000</v>
    </nc>
  </rcc>
  <rcc rId="48907" sId="5">
    <oc r="D32">
      <v>20820</v>
    </oc>
    <nc r="D32">
      <v>20915</v>
    </nc>
  </rcc>
  <rcc rId="48908" sId="5">
    <oc r="D33">
      <v>56930</v>
    </oc>
    <nc r="D33">
      <v>57020</v>
    </nc>
  </rcc>
  <rcc rId="48909" sId="5">
    <oc r="D34">
      <v>15460</v>
    </oc>
    <nc r="D34">
      <v>15600</v>
    </nc>
  </rcc>
  <rcc rId="48910" sId="5">
    <oc r="D35">
      <v>12230</v>
    </oc>
    <nc r="D35">
      <v>12440</v>
    </nc>
  </rcc>
  <rcc rId="48911" sId="5">
    <oc r="D36">
      <v>73580</v>
    </oc>
    <nc r="D36">
      <v>73975</v>
    </nc>
  </rcc>
  <rcc rId="48912" sId="5">
    <oc r="D37">
      <v>30455</v>
    </oc>
    <nc r="D37">
      <v>30715</v>
    </nc>
  </rcc>
  <rcc rId="48913" sId="5">
    <oc r="D38">
      <v>96995</v>
    </oc>
    <nc r="D38">
      <v>97540</v>
    </nc>
  </rcc>
  <rcc rId="48914" sId="5">
    <oc r="D39">
      <v>14775</v>
    </oc>
    <nc r="D39">
      <v>14920</v>
    </nc>
  </rcc>
  <rcc rId="48915" sId="5">
    <oc r="D40">
      <v>67425</v>
    </oc>
    <nc r="D40">
      <v>67665</v>
    </nc>
  </rcc>
  <rcc rId="48916" sId="5">
    <oc r="D41">
      <v>21475</v>
    </oc>
    <nc r="D41">
      <v>21645</v>
    </nc>
  </rcc>
  <rcc rId="48917" sId="5">
    <oc r="D42">
      <v>110820</v>
    </oc>
    <nc r="D42">
      <v>111540</v>
    </nc>
  </rcc>
  <rcc rId="48918" sId="5">
    <oc r="D43">
      <v>16680</v>
    </oc>
    <nc r="D43">
      <v>16845</v>
    </nc>
  </rcc>
  <rcc rId="48919" sId="5">
    <oc r="D44">
      <v>23845</v>
    </oc>
    <nc r="D44">
      <v>23870</v>
    </nc>
  </rcc>
  <rcc rId="48920" sId="5">
    <oc r="D45">
      <v>22495</v>
    </oc>
    <nc r="D45">
      <v>22560</v>
    </nc>
  </rcc>
  <rcc rId="48921" sId="5">
    <oc r="D46">
      <v>1805</v>
    </oc>
    <nc r="D46">
      <v>1900</v>
    </nc>
  </rcc>
  <rcc rId="48922" sId="5">
    <oc r="D47">
      <v>15520</v>
    </oc>
    <nc r="D47">
      <v>15910</v>
    </nc>
  </rcc>
  <rcc rId="48923" sId="5">
    <oc r="D48">
      <v>28215</v>
    </oc>
    <nc r="D48">
      <v>28415</v>
    </nc>
  </rcc>
  <rcc rId="48924" sId="5">
    <oc r="D49">
      <v>37045</v>
    </oc>
    <nc r="D49">
      <v>37170</v>
    </nc>
  </rcc>
  <rcc rId="48925" sId="5">
    <oc r="D50">
      <v>22105</v>
    </oc>
    <nc r="D50">
      <v>22620</v>
    </nc>
  </rcc>
  <rcc rId="48926" sId="5">
    <oc r="D51">
      <v>5530</v>
    </oc>
    <nc r="D51">
      <v>5695</v>
    </nc>
  </rcc>
  <rcc rId="48927" sId="5">
    <oc r="D52">
      <v>25700</v>
    </oc>
    <nc r="D52">
      <v>26300</v>
    </nc>
  </rcc>
  <rcc rId="48928" sId="5">
    <oc r="D53">
      <v>37750</v>
    </oc>
    <nc r="D53">
      <v>37940</v>
    </nc>
  </rcc>
  <rcc rId="48929" sId="5">
    <oc r="D54">
      <v>46655</v>
    </oc>
    <nc r="D54">
      <v>46820</v>
    </nc>
  </rcc>
  <rcc rId="48930" sId="5">
    <oc r="D55">
      <v>12085</v>
    </oc>
    <nc r="D55">
      <v>12295</v>
    </nc>
  </rcc>
  <rcc rId="48931" sId="5">
    <oc r="D56">
      <v>275985</v>
    </oc>
    <nc r="D56">
      <v>276650</v>
    </nc>
  </rcc>
  <rcc rId="48932" sId="5">
    <oc r="D57">
      <v>36375</v>
    </oc>
    <nc r="D57">
      <v>36610</v>
    </nc>
  </rcc>
  <rcc rId="48933" sId="5">
    <oc r="D58">
      <v>15455</v>
    </oc>
    <nc r="D58">
      <v>16140</v>
    </nc>
  </rcc>
  <rcc rId="48934" sId="5">
    <oc r="D61">
      <v>5590</v>
    </oc>
    <nc r="D61">
      <v>5845</v>
    </nc>
  </rcc>
  <rcc rId="48935" sId="5">
    <oc r="D62">
      <v>10495</v>
    </oc>
    <nc r="D62">
      <v>10650</v>
    </nc>
  </rcc>
  <rcc rId="48936" sId="5">
    <oc r="D63">
      <v>3520</v>
    </oc>
    <nc r="D63">
      <v>3725</v>
    </nc>
  </rcc>
  <rcc rId="48937" sId="5">
    <oc r="D64">
      <v>22530</v>
    </oc>
    <nc r="D64">
      <v>22890</v>
    </nc>
  </rcc>
  <rcc rId="48938" sId="5">
    <oc r="D65">
      <v>8485</v>
    </oc>
    <nc r="D65">
      <v>8740</v>
    </nc>
  </rcc>
  <rcc rId="48939" sId="5">
    <oc r="D66">
      <v>26210</v>
    </oc>
    <nc r="D66">
      <v>26450</v>
    </nc>
  </rcc>
  <rcc rId="48940" sId="5">
    <oc r="D67">
      <v>41585</v>
    </oc>
    <nc r="D67">
      <v>42355</v>
    </nc>
  </rcc>
  <rcc rId="48941" sId="5">
    <oc r="D68">
      <v>8005</v>
    </oc>
    <nc r="D68">
      <v>8225</v>
    </nc>
  </rcc>
  <rcc rId="48942" sId="5">
    <oc r="D69">
      <v>4320</v>
    </oc>
    <nc r="D69">
      <v>4980</v>
    </nc>
  </rcc>
  <rcc rId="48943" sId="5">
    <oc r="D70">
      <v>21230</v>
    </oc>
    <nc r="D70">
      <v>21290</v>
    </nc>
  </rcc>
  <rcc rId="48944" sId="5">
    <oc r="D71">
      <v>38425</v>
    </oc>
    <nc r="D71">
      <v>38520</v>
    </nc>
  </rcc>
  <rcc rId="48945" sId="5">
    <oc r="D72">
      <v>35895</v>
    </oc>
    <nc r="D72">
      <v>36125</v>
    </nc>
  </rcc>
  <rcc rId="48946" sId="5">
    <oc r="D73">
      <v>4975</v>
    </oc>
    <nc r="D73">
      <v>5130</v>
    </nc>
  </rcc>
  <rcc rId="48947" sId="5">
    <oc r="D74">
      <v>12025</v>
    </oc>
    <nc r="D74">
      <v>12140</v>
    </nc>
  </rcc>
  <rcc rId="48948" sId="5">
    <oc r="D75">
      <v>605</v>
    </oc>
    <nc r="D75">
      <v>875</v>
    </nc>
  </rcc>
  <rcc rId="48949" sId="5">
    <oc r="D76">
      <v>67360</v>
    </oc>
    <nc r="D76">
      <v>68095</v>
    </nc>
  </rcc>
  <rcc rId="48950" sId="5">
    <oc r="D77">
      <v>15560</v>
    </oc>
    <nc r="D77">
      <v>16045</v>
    </nc>
  </rcc>
  <rcc rId="48951" sId="5">
    <oc r="D78">
      <v>13330</v>
    </oc>
    <nc r="D78">
      <v>13495</v>
    </nc>
  </rcc>
  <rcc rId="48952" sId="5">
    <oc r="D79">
      <v>11745</v>
    </oc>
    <nc r="D79">
      <v>11865</v>
    </nc>
  </rcc>
  <rcc rId="48953" sId="5">
    <oc r="D80">
      <v>10390</v>
    </oc>
    <nc r="D80">
      <v>10605</v>
    </nc>
  </rcc>
  <rcc rId="48954" sId="5">
    <oc r="D81">
      <v>11730</v>
    </oc>
    <nc r="D81">
      <v>11825</v>
    </nc>
  </rcc>
  <rcc rId="48955" sId="5">
    <oc r="D82">
      <v>2860</v>
    </oc>
    <nc r="D82">
      <v>2920</v>
    </nc>
  </rcc>
  <rcc rId="48956" sId="5">
    <oc r="D83">
      <v>17590</v>
    </oc>
    <nc r="D83">
      <v>17635</v>
    </nc>
  </rcc>
  <rcc rId="48957" sId="5">
    <oc r="D84">
      <v>245</v>
    </oc>
    <nc r="D84">
      <v>440</v>
    </nc>
  </rcc>
  <rcc rId="48958" sId="5">
    <oc r="D85">
      <v>26845</v>
    </oc>
    <nc r="D85">
      <v>27130</v>
    </nc>
  </rcc>
  <rcc rId="48959" sId="5">
    <oc r="D86">
      <v>28075</v>
    </oc>
    <nc r="D86">
      <v>28290</v>
    </nc>
  </rcc>
  <rcc rId="48960" sId="5">
    <oc r="D87">
      <v>9530</v>
    </oc>
    <nc r="D87">
      <v>9620</v>
    </nc>
  </rcc>
  <rcc rId="48961" sId="5">
    <oc r="D88">
      <v>3210</v>
    </oc>
    <nc r="D88">
      <v>3215</v>
    </nc>
  </rcc>
  <rcc rId="48962" sId="5">
    <oc r="D89">
      <v>52795</v>
    </oc>
    <nc r="D89">
      <v>53355</v>
    </nc>
  </rcc>
  <rcc rId="48963" sId="5">
    <oc r="D90">
      <v>28300</v>
    </oc>
    <nc r="D90">
      <v>28470</v>
    </nc>
  </rcc>
  <rcc rId="48964" sId="5">
    <oc r="D91">
      <v>74425</v>
    </oc>
    <nc r="D91">
      <v>74680</v>
    </nc>
  </rcc>
  <rcc rId="48965" sId="5">
    <oc r="D92">
      <v>43635</v>
    </oc>
    <nc r="D92">
      <v>43940</v>
    </nc>
  </rcc>
  <rcc rId="48966" sId="5">
    <oc r="D93">
      <v>2265</v>
    </oc>
    <nc r="D93">
      <v>2630</v>
    </nc>
  </rcc>
  <rcc rId="48967" sId="5">
    <oc r="D94">
      <v>5120</v>
    </oc>
    <nc r="D94">
      <v>5275</v>
    </nc>
  </rcc>
  <rcc rId="48968" sId="5">
    <oc r="D95">
      <v>24930</v>
    </oc>
    <nc r="D95">
      <v>25210</v>
    </nc>
  </rcc>
  <rcc rId="48969" sId="5">
    <oc r="D96">
      <v>10815</v>
    </oc>
    <nc r="D96">
      <v>10865</v>
    </nc>
  </rcc>
  <rcc rId="48970" sId="5">
    <oc r="D97">
      <v>37540</v>
    </oc>
    <nc r="D97">
      <v>37730</v>
    </nc>
  </rcc>
  <rcc rId="48971" sId="5">
    <oc r="D98">
      <v>9860</v>
    </oc>
    <nc r="D98">
      <v>10010</v>
    </nc>
  </rcc>
  <rcc rId="48972" sId="5">
    <oc r="D99">
      <v>53570</v>
    </oc>
    <nc r="D99">
      <v>54050</v>
    </nc>
  </rcc>
  <rcc rId="48973" sId="5">
    <oc r="D100">
      <v>34140</v>
    </oc>
    <nc r="D100">
      <v>34305</v>
    </nc>
  </rcc>
  <rcc rId="48974" sId="5">
    <oc r="D101">
      <v>38520</v>
    </oc>
    <nc r="D101">
      <v>38900</v>
    </nc>
  </rcc>
  <rcc rId="48975" sId="5">
    <oc r="D102">
      <v>21210</v>
    </oc>
    <nc r="D102">
      <v>21445</v>
    </nc>
  </rcc>
  <rcc rId="48976" sId="5">
    <oc r="D103">
      <v>16995</v>
    </oc>
    <nc r="D103">
      <v>17165</v>
    </nc>
  </rcc>
  <rcc rId="48977" sId="5">
    <oc r="D104">
      <v>25325</v>
    </oc>
    <nc r="D104">
      <v>25490</v>
    </nc>
  </rcc>
  <rcc rId="48978" sId="5">
    <oc r="D105">
      <v>6060</v>
    </oc>
    <nc r="D105">
      <v>6120</v>
    </nc>
  </rcc>
  <rcc rId="48979" sId="5">
    <oc r="D106">
      <v>11590</v>
    </oc>
    <nc r="D106">
      <v>11735</v>
    </nc>
  </rcc>
  <rcc rId="48980" sId="5">
    <oc r="D108">
      <v>101760</v>
    </oc>
    <nc r="D108">
      <v>102035</v>
    </nc>
  </rcc>
  <rcc rId="48981" sId="5">
    <oc r="D109">
      <v>35615</v>
    </oc>
    <nc r="D109">
      <v>35655</v>
    </nc>
  </rcc>
  <rcc rId="48982" sId="5">
    <oc r="D110">
      <v>20225</v>
    </oc>
    <nc r="D110">
      <v>20390</v>
    </nc>
  </rcc>
  <rcc rId="48983" sId="5">
    <oc r="D111">
      <v>35200</v>
    </oc>
    <nc r="D111">
      <v>35640</v>
    </nc>
  </rcc>
  <rcc rId="48984" sId="5">
    <oc r="D112">
      <v>7300</v>
    </oc>
    <nc r="D112">
      <v>7460</v>
    </nc>
  </rcc>
  <rcc rId="48985" sId="5">
    <oc r="D113">
      <v>21070</v>
    </oc>
    <nc r="D113">
      <v>21495</v>
    </nc>
  </rcc>
  <rcc rId="48986" sId="5">
    <oc r="D114">
      <v>13855</v>
    </oc>
    <nc r="D114">
      <v>13910</v>
    </nc>
  </rcc>
  <rcc rId="48987" sId="5">
    <oc r="D115">
      <v>50420</v>
    </oc>
    <nc r="D115">
      <v>50605</v>
    </nc>
  </rcc>
  <rcc rId="48988" sId="5">
    <oc r="D116">
      <v>39565</v>
    </oc>
    <nc r="D116">
      <v>39685</v>
    </nc>
  </rcc>
  <rcc rId="48989" sId="5">
    <oc r="D117">
      <v>100455</v>
    </oc>
    <nc r="D117">
      <v>100895</v>
    </nc>
  </rcc>
  <rcc rId="48990" sId="5">
    <oc r="D118">
      <v>47365</v>
    </oc>
    <nc r="D118">
      <v>47715</v>
    </nc>
  </rcc>
  <rcc rId="48991" sId="5">
    <oc r="D119">
      <v>5120</v>
    </oc>
    <nc r="D119">
      <v>5460</v>
    </nc>
  </rcc>
  <rcc rId="48992" sId="5">
    <oc r="D120">
      <v>90320</v>
    </oc>
    <nc r="D120">
      <v>90520</v>
    </nc>
  </rcc>
  <rcc rId="48993" sId="5">
    <oc r="D122">
      <v>17035</v>
    </oc>
    <nc r="D122">
      <v>17150</v>
    </nc>
  </rcc>
  <rcc rId="48994" sId="5">
    <oc r="D123">
      <v>6170</v>
    </oc>
    <nc r="D123">
      <v>6225</v>
    </nc>
  </rcc>
  <rcc rId="48995" sId="5">
    <oc r="D124">
      <v>10175</v>
    </oc>
    <nc r="D124">
      <v>10245</v>
    </nc>
  </rcc>
  <rcc rId="48996" sId="5">
    <oc r="D125">
      <v>12205</v>
    </oc>
    <nc r="D125">
      <v>12345</v>
    </nc>
  </rcc>
  <rcc rId="48997" sId="5">
    <oc r="D126">
      <v>35295</v>
    </oc>
    <nc r="D126">
      <v>35505</v>
    </nc>
  </rcc>
  <rcc rId="48998" sId="5">
    <oc r="D127">
      <v>70580</v>
    </oc>
    <nc r="D127">
      <v>71130</v>
    </nc>
  </rcc>
  <rcc rId="48999" sId="5">
    <oc r="D128">
      <v>15115</v>
    </oc>
    <nc r="D128">
      <v>15475</v>
    </nc>
  </rcc>
  <rcc rId="49000" sId="5">
    <oc r="D129">
      <v>17905</v>
    </oc>
    <nc r="D129">
      <v>18010</v>
    </nc>
  </rcc>
  <rcc rId="49001" sId="5">
    <oc r="D131">
      <v>9345</v>
    </oc>
    <nc r="D131">
      <v>9410</v>
    </nc>
  </rcc>
  <rcc rId="49002" sId="5">
    <oc r="D132">
      <v>10900</v>
    </oc>
    <nc r="D132">
      <v>11050</v>
    </nc>
  </rcc>
  <rcc rId="49003" sId="5">
    <oc r="D133">
      <v>21330</v>
    </oc>
    <nc r="D133">
      <v>21490</v>
    </nc>
  </rcc>
  <rcc rId="49004" sId="5">
    <oc r="D134">
      <v>21170</v>
    </oc>
    <nc r="D134">
      <v>21435</v>
    </nc>
  </rcc>
  <rcc rId="49005" sId="5">
    <oc r="D135">
      <v>33515</v>
    </oc>
    <nc r="D135">
      <v>33605</v>
    </nc>
  </rcc>
  <rcc rId="49006" sId="5">
    <oc r="D136">
      <v>62375</v>
    </oc>
    <nc r="D136">
      <v>62640</v>
    </nc>
  </rcc>
  <rcc rId="49007" sId="5">
    <oc r="D137">
      <v>31975</v>
    </oc>
    <nc r="D137">
      <v>32135</v>
    </nc>
  </rcc>
  <rcc rId="49008" sId="5">
    <oc r="D138">
      <v>32915</v>
    </oc>
    <nc r="D138">
      <v>33190</v>
    </nc>
  </rcc>
  <rcc rId="49009" sId="5">
    <oc r="D139">
      <v>43170</v>
    </oc>
    <nc r="D139">
      <v>43310</v>
    </nc>
  </rcc>
  <rcc rId="49010" sId="5">
    <oc r="D140">
      <v>21530</v>
    </oc>
    <nc r="D140">
      <v>21690</v>
    </nc>
  </rcc>
  <rcc rId="49011" sId="5">
    <oc r="D141">
      <v>10160</v>
    </oc>
    <nc r="D141">
      <v>10230</v>
    </nc>
  </rcc>
  <rcc rId="49012" sId="5">
    <oc r="D142">
      <v>31465</v>
    </oc>
    <nc r="D142">
      <v>31560</v>
    </nc>
  </rcc>
  <rcc rId="49013" sId="5">
    <oc r="D143">
      <v>43480</v>
    </oc>
    <nc r="D143">
      <v>43570</v>
    </nc>
  </rcc>
  <rcc rId="49014" sId="5">
    <oc r="D144">
      <v>64640</v>
    </oc>
    <nc r="D144">
      <v>65175</v>
    </nc>
  </rcc>
  <rcc rId="49015" sId="5">
    <oc r="D145">
      <v>13595</v>
    </oc>
    <nc r="D145">
      <v>13810</v>
    </nc>
  </rcc>
  <rcc rId="49016" sId="5">
    <oc r="D146">
      <v>15835</v>
    </oc>
    <nc r="D146">
      <v>16135</v>
    </nc>
  </rcc>
  <rcc rId="49017" sId="5">
    <oc r="D147">
      <v>34280</v>
    </oc>
    <nc r="D147">
      <v>34530</v>
    </nc>
  </rcc>
  <rcc rId="49018" sId="5">
    <oc r="D148">
      <v>17175</v>
    </oc>
    <nc r="D148">
      <v>17285</v>
    </nc>
  </rcc>
  <rcc rId="49019" sId="5">
    <oc r="D151">
      <v>49305</v>
    </oc>
    <nc r="D151">
      <v>49690</v>
    </nc>
  </rcc>
  <rcc rId="49020" sId="5">
    <oc r="D152">
      <v>25325</v>
    </oc>
    <nc r="D152">
      <v>25435</v>
    </nc>
  </rcc>
  <rcc rId="49021" sId="5">
    <oc r="D154">
      <v>31180</v>
    </oc>
    <nc r="D154">
      <v>31230</v>
    </nc>
  </rcc>
  <rcc rId="49022" sId="5">
    <oc r="D155">
      <v>86040</v>
    </oc>
    <nc r="D155">
      <v>86515</v>
    </nc>
  </rcc>
  <rcc rId="49023" sId="5">
    <oc r="D156">
      <v>28730</v>
    </oc>
    <nc r="D156">
      <v>28975</v>
    </nc>
  </rcc>
  <rcc rId="49024" sId="5">
    <oc r="D157">
      <v>40805</v>
    </oc>
    <nc r="D157">
      <v>41235</v>
    </nc>
  </rcc>
  <rcc rId="49025" sId="5">
    <oc r="D158">
      <v>8200</v>
    </oc>
    <nc r="D158">
      <v>8380</v>
    </nc>
  </rcc>
  <rcc rId="49026" sId="5">
    <oc r="D159">
      <v>9130</v>
    </oc>
    <nc r="D159">
      <v>9200</v>
    </nc>
  </rcc>
  <rcc rId="49027" sId="5">
    <oc r="D160">
      <v>20225</v>
    </oc>
    <nc r="D160">
      <v>20770</v>
    </nc>
  </rcc>
  <rcc rId="49028" sId="5">
    <oc r="D161">
      <v>93740</v>
    </oc>
    <nc r="D161">
      <v>93810</v>
    </nc>
  </rcc>
  <rcc rId="49029" sId="5">
    <oc r="D162">
      <v>81505</v>
    </oc>
    <nc r="D162">
      <v>81795</v>
    </nc>
  </rcc>
  <rcc rId="49030" sId="5">
    <oc r="D163">
      <v>24205</v>
    </oc>
    <nc r="D163">
      <v>24610</v>
    </nc>
  </rcc>
  <rcc rId="49031" sId="5">
    <oc r="D164">
      <v>47175</v>
    </oc>
    <nc r="D164">
      <v>47195</v>
    </nc>
  </rcc>
  <rcc rId="49032" sId="5">
    <oc r="D165">
      <v>2990</v>
    </oc>
    <nc r="D165">
      <v>3200</v>
    </nc>
  </rcc>
  <rcc rId="49033" sId="5">
    <oc r="D166">
      <v>26115</v>
    </oc>
    <nc r="D166">
      <v>26300</v>
    </nc>
  </rcc>
  <rcc rId="49034" sId="5">
    <oc r="D167">
      <v>2985</v>
    </oc>
    <nc r="D167">
      <v>3240</v>
    </nc>
  </rcc>
  <rcc rId="49035" sId="5">
    <oc r="D168">
      <v>15050</v>
    </oc>
    <nc r="D168">
      <v>15360</v>
    </nc>
  </rcc>
  <rcc rId="49036" sId="5">
    <oc r="D169">
      <v>14590</v>
    </oc>
    <nc r="D169">
      <v>14780</v>
    </nc>
  </rcc>
  <rcc rId="49037" sId="5">
    <oc r="D170">
      <v>13370</v>
    </oc>
    <nc r="D170">
      <v>13560</v>
    </nc>
  </rcc>
  <rcc rId="49038" sId="5">
    <oc r="D171">
      <v>74865</v>
    </oc>
    <nc r="D171">
      <v>75410</v>
    </nc>
  </rcc>
  <rcc rId="49039" sId="5">
    <oc r="D172">
      <v>43050</v>
    </oc>
    <nc r="D172">
      <v>43460</v>
    </nc>
  </rcc>
  <rcc rId="49040" sId="5">
    <oc r="D173">
      <v>23015</v>
    </oc>
    <nc r="D173">
      <v>23575</v>
    </nc>
  </rcc>
  <rcc rId="49041" sId="5">
    <oc r="D174">
      <v>12640</v>
    </oc>
    <nc r="D174">
      <v>12765</v>
    </nc>
  </rcc>
  <rcc rId="49042" sId="5">
    <oc r="D175">
      <v>57245</v>
    </oc>
    <nc r="D175">
      <v>57500</v>
    </nc>
  </rcc>
  <rcc rId="49043" sId="5">
    <oc r="D176">
      <v>47015</v>
    </oc>
    <nc r="D176">
      <v>47150</v>
    </nc>
  </rcc>
  <rcc rId="49044" sId="5">
    <oc r="D177">
      <v>39025</v>
    </oc>
    <nc r="D177">
      <v>39090</v>
    </nc>
  </rcc>
  <rcc rId="49045" sId="5">
    <oc r="D178">
      <v>5525</v>
    </oc>
    <nc r="D178">
      <v>6625</v>
    </nc>
  </rcc>
  <rcc rId="49046" sId="5">
    <oc r="D179">
      <v>53520</v>
    </oc>
    <nc r="D179">
      <v>54115</v>
    </nc>
  </rcc>
  <rcc rId="49047" sId="5">
    <oc r="D180">
      <v>41985</v>
    </oc>
    <nc r="D180">
      <v>42090</v>
    </nc>
  </rcc>
  <rcc rId="49048" sId="5">
    <oc r="D181">
      <v>12940</v>
    </oc>
    <nc r="D181">
      <v>13160</v>
    </nc>
  </rcc>
  <rcc rId="49049" sId="5">
    <oc r="D182">
      <v>11320</v>
    </oc>
    <nc r="D182">
      <v>11445</v>
    </nc>
  </rcc>
  <rcc rId="49050" sId="5">
    <oc r="D183">
      <v>33940</v>
    </oc>
    <nc r="D183">
      <v>34105</v>
    </nc>
  </rcc>
  <rcc rId="49051" sId="5">
    <oc r="D184">
      <v>26865</v>
    </oc>
    <nc r="D184">
      <v>27135</v>
    </nc>
  </rcc>
  <rcc rId="49052" sId="5">
    <oc r="D185">
      <v>13130</v>
    </oc>
    <nc r="D185">
      <v>13290</v>
    </nc>
  </rcc>
  <rcc rId="49053" sId="5">
    <oc r="D186">
      <v>22755</v>
    </oc>
    <nc r="D186">
      <v>23085</v>
    </nc>
  </rcc>
  <rcc rId="49054" sId="5">
    <oc r="D187">
      <v>41455</v>
    </oc>
    <nc r="D187">
      <v>41520</v>
    </nc>
  </rcc>
  <rcc rId="49055" sId="5">
    <oc r="D188">
      <v>15855</v>
    </oc>
    <nc r="D188">
      <v>16090</v>
    </nc>
  </rcc>
  <rcc rId="49056" sId="5">
    <oc r="D189">
      <v>130305</v>
    </oc>
    <nc r="D189">
      <v>130725</v>
    </nc>
  </rcc>
  <rcc rId="49057" sId="5">
    <oc r="D190">
      <v>11635</v>
    </oc>
    <nc r="D190">
      <v>11930</v>
    </nc>
  </rcc>
  <rcc rId="49058" sId="5">
    <oc r="D191">
      <v>31905</v>
    </oc>
    <nc r="D191">
      <v>32875</v>
    </nc>
  </rcc>
  <rcc rId="49059" sId="5">
    <oc r="D192">
      <v>40225</v>
    </oc>
    <nc r="D192">
      <v>40570</v>
    </nc>
  </rcc>
  <rcc rId="49060" sId="5">
    <oc r="D193">
      <v>29365</v>
    </oc>
    <nc r="D193">
      <v>29390</v>
    </nc>
  </rcc>
  <rcc rId="49061" sId="5">
    <oc r="D195">
      <v>12155</v>
    </oc>
    <nc r="D195">
      <v>12210</v>
    </nc>
  </rcc>
  <rcc rId="49062" sId="5">
    <oc r="D196">
      <v>31700</v>
    </oc>
    <nc r="D196">
      <v>31850</v>
    </nc>
  </rcc>
  <rcc rId="49063" sId="5">
    <oc r="D197">
      <v>11640</v>
    </oc>
    <nc r="D197">
      <v>11915</v>
    </nc>
  </rcc>
  <rcc rId="49064" sId="5">
    <oc r="D198">
      <v>20420</v>
    </oc>
    <nc r="D198">
      <v>20815</v>
    </nc>
  </rcc>
  <rcc rId="49065" sId="5">
    <oc r="D199">
      <v>16980</v>
    </oc>
    <nc r="D199">
      <v>17035</v>
    </nc>
  </rcc>
  <rcc rId="49066" sId="5">
    <oc r="D201">
      <v>18875</v>
    </oc>
    <nc r="D201">
      <v>19065</v>
    </nc>
  </rcc>
  <rcc rId="49067" sId="5">
    <oc r="E6">
      <v>16590</v>
    </oc>
    <nc r="E6"/>
  </rcc>
  <rcc rId="49068" sId="5">
    <oc r="E7">
      <v>6205</v>
    </oc>
    <nc r="E7"/>
  </rcc>
  <rcc rId="49069" sId="5">
    <oc r="E8">
      <v>23675</v>
    </oc>
    <nc r="E8"/>
  </rcc>
  <rcc rId="49070" sId="5">
    <oc r="E9">
      <v>14415</v>
    </oc>
    <nc r="E9"/>
  </rcc>
  <rcc rId="49071" sId="5">
    <oc r="E10">
      <v>24620</v>
    </oc>
    <nc r="E10"/>
  </rcc>
  <rcc rId="49072" sId="5">
    <oc r="E11">
      <v>46260</v>
    </oc>
    <nc r="E11"/>
  </rcc>
  <rcc rId="49073" sId="5">
    <oc r="E12">
      <v>24385</v>
    </oc>
    <nc r="E12"/>
  </rcc>
  <rcc rId="49074" sId="5">
    <oc r="E13">
      <v>15340</v>
    </oc>
    <nc r="E13"/>
  </rcc>
  <rcc rId="49075" sId="5">
    <oc r="E14">
      <v>1100</v>
    </oc>
    <nc r="E14"/>
  </rcc>
  <rcc rId="49076" sId="5">
    <oc r="E15">
      <v>20315</v>
    </oc>
    <nc r="E15"/>
  </rcc>
  <rcc rId="49077" sId="5">
    <oc r="E16">
      <v>8805</v>
    </oc>
    <nc r="E16"/>
  </rcc>
  <rcc rId="49078" sId="5">
    <oc r="E17">
      <v>34630</v>
    </oc>
    <nc r="E17"/>
  </rcc>
  <rcc rId="49079" sId="5">
    <oc r="E18">
      <v>21400</v>
    </oc>
    <nc r="E18"/>
  </rcc>
  <rcc rId="49080" sId="5">
    <oc r="E19">
      <v>17430</v>
    </oc>
    <nc r="E19"/>
  </rcc>
  <rcc rId="49081" sId="5">
    <oc r="E20">
      <v>60120</v>
    </oc>
    <nc r="E20"/>
  </rcc>
  <rcc rId="49082" sId="5">
    <oc r="E21">
      <v>72800</v>
    </oc>
    <nc r="E21"/>
  </rcc>
  <rcc rId="49083" sId="5">
    <oc r="E22">
      <v>57495</v>
    </oc>
    <nc r="E22"/>
  </rcc>
  <rcc rId="49084" sId="5">
    <oc r="E23">
      <v>14225</v>
    </oc>
    <nc r="E23"/>
  </rcc>
  <rcc rId="49085" sId="5">
    <oc r="E24">
      <v>10310</v>
    </oc>
    <nc r="E24"/>
  </rcc>
  <rcc rId="49086" sId="5">
    <oc r="E25">
      <v>14560</v>
    </oc>
    <nc r="E25"/>
  </rcc>
  <rcc rId="49087" sId="5">
    <oc r="E26">
      <v>10230</v>
    </oc>
    <nc r="E26"/>
  </rcc>
  <rcc rId="49088" sId="5">
    <oc r="E27">
      <v>7475</v>
    </oc>
    <nc r="E27"/>
  </rcc>
  <rcc rId="49089" sId="5">
    <oc r="E28">
      <v>9050</v>
    </oc>
    <nc r="E28"/>
  </rcc>
  <rcc rId="49090" sId="5">
    <oc r="E29">
      <v>28885</v>
    </oc>
    <nc r="E29"/>
  </rcc>
  <rcc rId="49091" sId="5">
    <oc r="E30">
      <v>66325</v>
    </oc>
    <nc r="E30"/>
  </rcc>
  <rcc rId="49092" sId="5">
    <oc r="E31">
      <v>24000</v>
    </oc>
    <nc r="E31"/>
  </rcc>
  <rcc rId="49093" sId="5">
    <oc r="E32">
      <v>20915</v>
    </oc>
    <nc r="E32"/>
  </rcc>
  <rcc rId="49094" sId="5">
    <oc r="E33">
      <v>57020</v>
    </oc>
    <nc r="E33"/>
  </rcc>
  <rcc rId="49095" sId="5">
    <oc r="E34">
      <v>15600</v>
    </oc>
    <nc r="E34"/>
  </rcc>
  <rcc rId="49096" sId="5">
    <oc r="E35">
      <v>12440</v>
    </oc>
    <nc r="E35"/>
  </rcc>
  <rcc rId="49097" sId="5">
    <oc r="E36">
      <v>73975</v>
    </oc>
    <nc r="E36"/>
  </rcc>
  <rcc rId="49098" sId="5">
    <oc r="E37">
      <v>30715</v>
    </oc>
    <nc r="E37"/>
  </rcc>
  <rcc rId="49099" sId="5">
    <oc r="E38">
      <v>97540</v>
    </oc>
    <nc r="E38"/>
  </rcc>
  <rcc rId="49100" sId="5">
    <oc r="E39">
      <v>14920</v>
    </oc>
    <nc r="E39"/>
  </rcc>
  <rcc rId="49101" sId="5">
    <oc r="E40">
      <v>67665</v>
    </oc>
    <nc r="E40"/>
  </rcc>
  <rcc rId="49102" sId="5">
    <oc r="E41">
      <v>21645</v>
    </oc>
    <nc r="E41"/>
  </rcc>
  <rcc rId="49103" sId="5">
    <oc r="E42">
      <v>111540</v>
    </oc>
    <nc r="E42"/>
  </rcc>
  <rcc rId="49104" sId="5">
    <oc r="E43">
      <v>16845</v>
    </oc>
    <nc r="E43"/>
  </rcc>
  <rcc rId="49105" sId="5">
    <oc r="E44">
      <v>23870</v>
    </oc>
    <nc r="E44"/>
  </rcc>
  <rcc rId="49106" sId="5">
    <oc r="E45">
      <v>22560</v>
    </oc>
    <nc r="E45"/>
  </rcc>
  <rcc rId="49107" sId="5">
    <oc r="E46">
      <v>1900</v>
    </oc>
    <nc r="E46"/>
  </rcc>
  <rcc rId="49108" sId="5">
    <oc r="E47">
      <v>15910</v>
    </oc>
    <nc r="E47"/>
  </rcc>
  <rcc rId="49109" sId="5">
    <oc r="E48">
      <v>28415</v>
    </oc>
    <nc r="E48"/>
  </rcc>
  <rcc rId="49110" sId="5">
    <oc r="E49">
      <v>37170</v>
    </oc>
    <nc r="E49"/>
  </rcc>
  <rcc rId="49111" sId="5">
    <oc r="E50">
      <v>22620</v>
    </oc>
    <nc r="E50"/>
  </rcc>
  <rcc rId="49112" sId="5">
    <oc r="E51">
      <v>5695</v>
    </oc>
    <nc r="E51"/>
  </rcc>
  <rcc rId="49113" sId="5">
    <oc r="E52">
      <v>26300</v>
    </oc>
    <nc r="E52"/>
  </rcc>
  <rcc rId="49114" sId="5">
    <oc r="E53">
      <v>37940</v>
    </oc>
    <nc r="E53"/>
  </rcc>
  <rcc rId="49115" sId="5">
    <oc r="E54">
      <v>46820</v>
    </oc>
    <nc r="E54"/>
  </rcc>
  <rcc rId="49116" sId="5">
    <oc r="E55">
      <v>12295</v>
    </oc>
    <nc r="E55"/>
  </rcc>
  <rcc rId="49117" sId="5">
    <oc r="E56">
      <v>276650</v>
    </oc>
    <nc r="E56"/>
  </rcc>
  <rcc rId="49118" sId="5">
    <oc r="E57">
      <v>36610</v>
    </oc>
    <nc r="E57"/>
  </rcc>
  <rcc rId="49119" sId="5">
    <oc r="E58">
      <v>16140</v>
    </oc>
    <nc r="E58"/>
  </rcc>
  <rcc rId="49120" sId="5">
    <oc r="E61">
      <v>5845</v>
    </oc>
    <nc r="E61"/>
  </rcc>
  <rcc rId="49121" sId="5">
    <oc r="E62">
      <v>10650</v>
    </oc>
    <nc r="E62"/>
  </rcc>
  <rcc rId="49122" sId="5">
    <oc r="E63">
      <v>3725</v>
    </oc>
    <nc r="E63"/>
  </rcc>
  <rcc rId="49123" sId="5">
    <oc r="E64">
      <v>22890</v>
    </oc>
    <nc r="E64"/>
  </rcc>
  <rcc rId="49124" sId="5">
    <oc r="E65">
      <v>8740</v>
    </oc>
    <nc r="E65"/>
  </rcc>
  <rcc rId="49125" sId="5">
    <oc r="E66">
      <v>26450</v>
    </oc>
    <nc r="E66"/>
  </rcc>
  <rcc rId="49126" sId="5">
    <oc r="E67">
      <v>42355</v>
    </oc>
    <nc r="E67"/>
  </rcc>
  <rcc rId="49127" sId="5">
    <oc r="E68">
      <v>8225</v>
    </oc>
    <nc r="E68"/>
  </rcc>
  <rcc rId="49128" sId="5">
    <oc r="E69">
      <v>4980</v>
    </oc>
    <nc r="E69"/>
  </rcc>
  <rcc rId="49129" sId="5">
    <oc r="E70">
      <v>21290</v>
    </oc>
    <nc r="E70"/>
  </rcc>
  <rcc rId="49130" sId="5">
    <oc r="E71">
      <v>38520</v>
    </oc>
    <nc r="E71"/>
  </rcc>
  <rcc rId="49131" sId="5">
    <oc r="E72">
      <v>36125</v>
    </oc>
    <nc r="E72"/>
  </rcc>
  <rcc rId="49132" sId="5">
    <oc r="E73">
      <v>5130</v>
    </oc>
    <nc r="E73"/>
  </rcc>
  <rcc rId="49133" sId="5">
    <oc r="E74">
      <v>12140</v>
    </oc>
    <nc r="E74"/>
  </rcc>
  <rcc rId="49134" sId="5">
    <oc r="E75">
      <v>875</v>
    </oc>
    <nc r="E75"/>
  </rcc>
  <rcc rId="49135" sId="5">
    <oc r="E76">
      <v>68095</v>
    </oc>
    <nc r="E76"/>
  </rcc>
  <rcc rId="49136" sId="5">
    <oc r="E77">
      <v>16045</v>
    </oc>
    <nc r="E77"/>
  </rcc>
  <rcc rId="49137" sId="5">
    <oc r="E78">
      <v>13495</v>
    </oc>
    <nc r="E78"/>
  </rcc>
  <rcc rId="49138" sId="5">
    <oc r="E79">
      <v>11865</v>
    </oc>
    <nc r="E79"/>
  </rcc>
  <rcc rId="49139" sId="5">
    <oc r="E80">
      <v>10605</v>
    </oc>
    <nc r="E80"/>
  </rcc>
  <rcc rId="49140" sId="5">
    <oc r="E81">
      <v>11825</v>
    </oc>
    <nc r="E81"/>
  </rcc>
  <rcc rId="49141" sId="5">
    <oc r="E82">
      <v>2920</v>
    </oc>
    <nc r="E82"/>
  </rcc>
  <rcc rId="49142" sId="5">
    <oc r="E83">
      <v>17635</v>
    </oc>
    <nc r="E83"/>
  </rcc>
  <rcc rId="49143" sId="5">
    <oc r="E84">
      <v>440</v>
    </oc>
    <nc r="E84"/>
  </rcc>
  <rcc rId="49144" sId="5">
    <oc r="E85">
      <v>27130</v>
    </oc>
    <nc r="E85"/>
  </rcc>
  <rcc rId="49145" sId="5">
    <oc r="E86">
      <v>28290</v>
    </oc>
    <nc r="E86"/>
  </rcc>
  <rcc rId="49146" sId="5">
    <oc r="E87">
      <v>9620</v>
    </oc>
    <nc r="E87"/>
  </rcc>
  <rcc rId="49147" sId="5">
    <oc r="E88">
      <v>3215</v>
    </oc>
    <nc r="E88"/>
  </rcc>
  <rcc rId="49148" sId="5">
    <oc r="E89">
      <v>53355</v>
    </oc>
    <nc r="E89"/>
  </rcc>
  <rcc rId="49149" sId="5">
    <oc r="E90">
      <v>28470</v>
    </oc>
    <nc r="E90"/>
  </rcc>
  <rcc rId="49150" sId="5">
    <oc r="E91">
      <v>74680</v>
    </oc>
    <nc r="E91"/>
  </rcc>
  <rcc rId="49151" sId="5">
    <oc r="E92">
      <v>43940</v>
    </oc>
    <nc r="E92"/>
  </rcc>
  <rcc rId="49152" sId="5">
    <oc r="E93">
      <v>2630</v>
    </oc>
    <nc r="E93"/>
  </rcc>
  <rcc rId="49153" sId="5">
    <oc r="E94">
      <v>5275</v>
    </oc>
    <nc r="E94"/>
  </rcc>
  <rcc rId="49154" sId="5">
    <oc r="E95">
      <v>25210</v>
    </oc>
    <nc r="E95"/>
  </rcc>
  <rcc rId="49155" sId="5">
    <oc r="E96">
      <v>10865</v>
    </oc>
    <nc r="E96"/>
  </rcc>
  <rcc rId="49156" sId="5">
    <oc r="E97">
      <v>37730</v>
    </oc>
    <nc r="E97"/>
  </rcc>
  <rcc rId="49157" sId="5">
    <oc r="E98">
      <v>10010</v>
    </oc>
    <nc r="E98"/>
  </rcc>
  <rcc rId="49158" sId="5">
    <oc r="E99">
      <v>54050</v>
    </oc>
    <nc r="E99"/>
  </rcc>
  <rcc rId="49159" sId="5">
    <oc r="E100">
      <v>34305</v>
    </oc>
    <nc r="E100"/>
  </rcc>
  <rcc rId="49160" sId="5">
    <oc r="E101">
      <v>38900</v>
    </oc>
    <nc r="E101"/>
  </rcc>
  <rcc rId="49161" sId="5">
    <oc r="E102">
      <v>21445</v>
    </oc>
    <nc r="E102"/>
  </rcc>
  <rcc rId="49162" sId="5">
    <oc r="E103">
      <v>17165</v>
    </oc>
    <nc r="E103"/>
  </rcc>
  <rcc rId="49163" sId="5">
    <oc r="E104">
      <v>25490</v>
    </oc>
    <nc r="E104"/>
  </rcc>
  <rcc rId="49164" sId="5">
    <oc r="E105">
      <v>6120</v>
    </oc>
    <nc r="E105"/>
  </rcc>
  <rcc rId="49165" sId="5">
    <oc r="E106">
      <v>11735</v>
    </oc>
    <nc r="E106"/>
  </rcc>
  <rcc rId="49166" sId="5">
    <oc r="E107">
      <v>5480</v>
    </oc>
    <nc r="E107"/>
  </rcc>
  <rcc rId="49167" sId="5">
    <oc r="E108">
      <v>102035</v>
    </oc>
    <nc r="E108"/>
  </rcc>
  <rcc rId="49168" sId="5">
    <oc r="E109">
      <v>35655</v>
    </oc>
    <nc r="E109"/>
  </rcc>
  <rcc rId="49169" sId="5">
    <oc r="E110">
      <v>20390</v>
    </oc>
    <nc r="E110"/>
  </rcc>
  <rcc rId="49170" sId="5">
    <oc r="E111">
      <v>35640</v>
    </oc>
    <nc r="E111"/>
  </rcc>
  <rcc rId="49171" sId="5">
    <oc r="E112">
      <v>7460</v>
    </oc>
    <nc r="E112"/>
  </rcc>
  <rcc rId="49172" sId="5">
    <oc r="E113">
      <v>21495</v>
    </oc>
    <nc r="E113"/>
  </rcc>
  <rcc rId="49173" sId="5">
    <oc r="E114">
      <v>13910</v>
    </oc>
    <nc r="E114"/>
  </rcc>
  <rcc rId="49174" sId="5">
    <oc r="E115">
      <v>50605</v>
    </oc>
    <nc r="E115"/>
  </rcc>
  <rcc rId="49175" sId="5">
    <oc r="E116">
      <v>39685</v>
    </oc>
    <nc r="E116"/>
  </rcc>
  <rcc rId="49176" sId="5">
    <oc r="E117">
      <v>100895</v>
    </oc>
    <nc r="E117"/>
  </rcc>
  <rcc rId="49177" sId="5">
    <oc r="E118">
      <v>47715</v>
    </oc>
    <nc r="E118"/>
  </rcc>
  <rcc rId="49178" sId="5">
    <oc r="E119">
      <v>5460</v>
    </oc>
    <nc r="E119"/>
  </rcc>
  <rcc rId="49179" sId="5">
    <oc r="E120">
      <v>90520</v>
    </oc>
    <nc r="E120"/>
  </rcc>
  <rcc rId="49180" sId="5">
    <oc r="E122">
      <v>17150</v>
    </oc>
    <nc r="E122"/>
  </rcc>
  <rcc rId="49181" sId="5">
    <oc r="E123">
      <v>6225</v>
    </oc>
    <nc r="E123"/>
  </rcc>
  <rcc rId="49182" sId="5">
    <oc r="E124">
      <v>10245</v>
    </oc>
    <nc r="E124"/>
  </rcc>
  <rcc rId="49183" sId="5">
    <oc r="E125">
      <v>12345</v>
    </oc>
    <nc r="E125"/>
  </rcc>
  <rcc rId="49184" sId="5">
    <oc r="E126">
      <v>35505</v>
    </oc>
    <nc r="E126"/>
  </rcc>
  <rcc rId="49185" sId="5">
    <oc r="E127">
      <v>71130</v>
    </oc>
    <nc r="E127"/>
  </rcc>
  <rcc rId="49186" sId="5">
    <oc r="E128">
      <v>15475</v>
    </oc>
    <nc r="E128"/>
  </rcc>
  <rcc rId="49187" sId="5">
    <oc r="E129">
      <v>18010</v>
    </oc>
    <nc r="E129"/>
  </rcc>
  <rcc rId="49188" sId="5">
    <oc r="E130">
      <v>12545</v>
    </oc>
    <nc r="E130"/>
  </rcc>
  <rcc rId="49189" sId="5">
    <oc r="E131">
      <v>9410</v>
    </oc>
    <nc r="E131"/>
  </rcc>
  <rcc rId="49190" sId="5">
    <oc r="E132">
      <v>11050</v>
    </oc>
    <nc r="E132"/>
  </rcc>
  <rcc rId="49191" sId="5">
    <oc r="E133">
      <v>21490</v>
    </oc>
    <nc r="E133"/>
  </rcc>
  <rcc rId="49192" sId="5">
    <oc r="E134">
      <v>21435</v>
    </oc>
    <nc r="E134"/>
  </rcc>
  <rcc rId="49193" sId="5">
    <oc r="E135">
      <v>33605</v>
    </oc>
    <nc r="E135"/>
  </rcc>
  <rcc rId="49194" sId="5">
    <oc r="E136">
      <v>62640</v>
    </oc>
    <nc r="E136"/>
  </rcc>
  <rcc rId="49195" sId="5">
    <oc r="E137">
      <v>32135</v>
    </oc>
    <nc r="E137"/>
  </rcc>
  <rcc rId="49196" sId="5">
    <oc r="E138">
      <v>33190</v>
    </oc>
    <nc r="E138"/>
  </rcc>
  <rcc rId="49197" sId="5">
    <oc r="E139">
      <v>43310</v>
    </oc>
    <nc r="E139"/>
  </rcc>
  <rcc rId="49198" sId="5">
    <oc r="E140">
      <v>21690</v>
    </oc>
    <nc r="E140"/>
  </rcc>
  <rcc rId="49199" sId="5">
    <oc r="E141">
      <v>10230</v>
    </oc>
    <nc r="E141"/>
  </rcc>
  <rcc rId="49200" sId="5">
    <oc r="E142">
      <v>31560</v>
    </oc>
    <nc r="E142"/>
  </rcc>
  <rcc rId="49201" sId="5">
    <oc r="E143">
      <v>43570</v>
    </oc>
    <nc r="E143"/>
  </rcc>
  <rcc rId="49202" sId="5">
    <oc r="E144">
      <v>65175</v>
    </oc>
    <nc r="E144"/>
  </rcc>
  <rcc rId="49203" sId="5">
    <oc r="E145">
      <v>13810</v>
    </oc>
    <nc r="E145"/>
  </rcc>
  <rcc rId="49204" sId="5">
    <oc r="E146">
      <v>16135</v>
    </oc>
    <nc r="E146"/>
  </rcc>
  <rcc rId="49205" sId="5">
    <oc r="E147">
      <v>34530</v>
    </oc>
    <nc r="E147"/>
  </rcc>
  <rcc rId="49206" sId="5">
    <oc r="E148">
      <v>17285</v>
    </oc>
    <nc r="E148"/>
  </rcc>
  <rcc rId="49207" sId="5">
    <oc r="E151">
      <v>49690</v>
    </oc>
    <nc r="E151"/>
  </rcc>
  <rcc rId="49208" sId="5">
    <oc r="E152">
      <v>25435</v>
    </oc>
    <nc r="E152"/>
  </rcc>
  <rcc rId="49209" sId="5">
    <oc r="E153">
      <v>1405</v>
    </oc>
    <nc r="E153"/>
  </rcc>
  <rcc rId="49210" sId="5">
    <oc r="E154">
      <v>31230</v>
    </oc>
    <nc r="E154"/>
  </rcc>
  <rcc rId="49211" sId="5">
    <oc r="E155">
      <v>86515</v>
    </oc>
    <nc r="E155"/>
  </rcc>
  <rcc rId="49212" sId="5">
    <oc r="E156">
      <v>28975</v>
    </oc>
    <nc r="E156"/>
  </rcc>
  <rcc rId="49213" sId="5">
    <oc r="E157">
      <v>41235</v>
    </oc>
    <nc r="E157"/>
  </rcc>
  <rcc rId="49214" sId="5">
    <oc r="E158">
      <v>8380</v>
    </oc>
    <nc r="E158"/>
  </rcc>
  <rcc rId="49215" sId="5">
    <oc r="E159">
      <v>9200</v>
    </oc>
    <nc r="E159"/>
  </rcc>
  <rcc rId="49216" sId="5">
    <oc r="E160">
      <v>20770</v>
    </oc>
    <nc r="E160"/>
  </rcc>
  <rcc rId="49217" sId="5">
    <oc r="E161">
      <v>93810</v>
    </oc>
    <nc r="E161"/>
  </rcc>
  <rcc rId="49218" sId="5">
    <oc r="E162">
      <v>81795</v>
    </oc>
    <nc r="E162"/>
  </rcc>
  <rcc rId="49219" sId="5">
    <oc r="E163">
      <v>24610</v>
    </oc>
    <nc r="E163"/>
  </rcc>
  <rcc rId="49220" sId="5">
    <oc r="E164">
      <v>47195</v>
    </oc>
    <nc r="E164"/>
  </rcc>
  <rcc rId="49221" sId="5">
    <oc r="E165">
      <v>3200</v>
    </oc>
    <nc r="E165"/>
  </rcc>
  <rcc rId="49222" sId="5">
    <oc r="E166">
      <v>26300</v>
    </oc>
    <nc r="E166"/>
  </rcc>
  <rcc rId="49223" sId="5">
    <oc r="E167">
      <v>3240</v>
    </oc>
    <nc r="E167"/>
  </rcc>
  <rcc rId="49224" sId="5">
    <oc r="E168">
      <v>15360</v>
    </oc>
    <nc r="E168"/>
  </rcc>
  <rcc rId="49225" sId="5">
    <oc r="E169">
      <v>14780</v>
    </oc>
    <nc r="E169"/>
  </rcc>
  <rcc rId="49226" sId="5">
    <oc r="E170">
      <v>13560</v>
    </oc>
    <nc r="E170"/>
  </rcc>
  <rcc rId="49227" sId="5">
    <oc r="E171">
      <v>75410</v>
    </oc>
    <nc r="E171"/>
  </rcc>
  <rcc rId="49228" sId="5">
    <oc r="E172">
      <v>43460</v>
    </oc>
    <nc r="E172"/>
  </rcc>
  <rcc rId="49229" sId="5">
    <oc r="E173">
      <v>23575</v>
    </oc>
    <nc r="E173"/>
  </rcc>
  <rcc rId="49230" sId="5">
    <oc r="E174">
      <v>12765</v>
    </oc>
    <nc r="E174"/>
  </rcc>
  <rcc rId="49231" sId="5">
    <oc r="E175">
      <v>57500</v>
    </oc>
    <nc r="E175"/>
  </rcc>
  <rcc rId="49232" sId="5">
    <oc r="E176">
      <v>47150</v>
    </oc>
    <nc r="E176"/>
  </rcc>
  <rcc rId="49233" sId="5">
    <oc r="E177">
      <v>39090</v>
    </oc>
    <nc r="E177"/>
  </rcc>
  <rcc rId="49234" sId="5">
    <oc r="E178">
      <v>6625</v>
    </oc>
    <nc r="E178"/>
  </rcc>
  <rcc rId="49235" sId="5">
    <oc r="E179">
      <v>54115</v>
    </oc>
    <nc r="E179"/>
  </rcc>
  <rcc rId="49236" sId="5">
    <oc r="E180">
      <v>42090</v>
    </oc>
    <nc r="E180"/>
  </rcc>
  <rcc rId="49237" sId="5">
    <oc r="E181">
      <v>13160</v>
    </oc>
    <nc r="E181"/>
  </rcc>
  <rcc rId="49238" sId="5">
    <oc r="E182">
      <v>11445</v>
    </oc>
    <nc r="E182"/>
  </rcc>
  <rcc rId="49239" sId="5">
    <oc r="E183">
      <v>34105</v>
    </oc>
    <nc r="E183"/>
  </rcc>
  <rcc rId="49240" sId="5">
    <oc r="E184">
      <v>27135</v>
    </oc>
    <nc r="E184"/>
  </rcc>
  <rcc rId="49241" sId="5">
    <oc r="E185">
      <v>13290</v>
    </oc>
    <nc r="E185"/>
  </rcc>
  <rcc rId="49242" sId="5">
    <oc r="E186">
      <v>23085</v>
    </oc>
    <nc r="E186"/>
  </rcc>
  <rcc rId="49243" sId="5">
    <oc r="E187">
      <v>41520</v>
    </oc>
    <nc r="E187"/>
  </rcc>
  <rcc rId="49244" sId="5">
    <oc r="E188">
      <v>16090</v>
    </oc>
    <nc r="E188"/>
  </rcc>
  <rcc rId="49245" sId="5">
    <oc r="E189">
      <v>130725</v>
    </oc>
    <nc r="E189"/>
  </rcc>
  <rcc rId="49246" sId="5">
    <oc r="E190">
      <v>11930</v>
    </oc>
    <nc r="E190"/>
  </rcc>
  <rcc rId="49247" sId="5">
    <oc r="E191">
      <v>32875</v>
    </oc>
    <nc r="E191"/>
  </rcc>
  <rcc rId="49248" sId="5">
    <oc r="E192">
      <v>40570</v>
    </oc>
    <nc r="E192"/>
  </rcc>
  <rcc rId="49249" sId="5">
    <oc r="E193">
      <v>29390</v>
    </oc>
    <nc r="E193"/>
  </rcc>
  <rcc rId="49250" sId="5">
    <oc r="E194">
      <v>10225</v>
    </oc>
    <nc r="E194"/>
  </rcc>
  <rcc rId="49251" sId="5">
    <oc r="E195">
      <v>12210</v>
    </oc>
    <nc r="E195"/>
  </rcc>
  <rcc rId="49252" sId="5">
    <oc r="E196">
      <v>31850</v>
    </oc>
    <nc r="E196"/>
  </rcc>
  <rcc rId="49253" sId="5">
    <oc r="E197">
      <v>11915</v>
    </oc>
    <nc r="E197"/>
  </rcc>
  <rcc rId="49254" sId="5">
    <oc r="E198">
      <v>20815</v>
    </oc>
    <nc r="E198"/>
  </rcc>
  <rcc rId="49255" sId="5">
    <oc r="E199">
      <v>17035</v>
    </oc>
    <nc r="E199"/>
  </rcc>
  <rcc rId="49256" sId="5">
    <oc r="E201">
      <v>19065</v>
    </oc>
    <nc r="E201"/>
  </rcc>
  <rcc rId="49257" sId="16">
    <oc r="F1" t="inlineStr">
      <is>
        <t>Июль</t>
      </is>
    </oc>
    <nc r="F1" t="inlineStr">
      <is>
        <t>Август</t>
      </is>
    </nc>
  </rcc>
  <rcc rId="49258" sId="16" numFmtId="19">
    <oc r="D2">
      <v>45465</v>
    </oc>
    <nc r="D2">
      <v>45496</v>
    </nc>
  </rcc>
  <rcc rId="49259" sId="16" numFmtId="19">
    <oc r="E2">
      <v>45495</v>
    </oc>
    <nc r="E2">
      <v>45526</v>
    </nc>
  </rcc>
  <rcc rId="49260" sId="16">
    <oc r="D4">
      <v>1212</v>
    </oc>
    <nc r="D4">
      <v>1233</v>
    </nc>
  </rcc>
  <rcc rId="49261" sId="16">
    <oc r="D8">
      <v>1032</v>
    </oc>
    <nc r="D8">
      <v>1050</v>
    </nc>
  </rcc>
  <rcc rId="49262" sId="16">
    <oc r="D9">
      <v>877</v>
    </oc>
    <nc r="D9">
      <v>1190</v>
    </nc>
  </rcc>
  <rcc rId="49263" sId="16">
    <oc r="D11">
      <v>2422</v>
    </oc>
    <nc r="D11">
      <v>2438</v>
    </nc>
  </rcc>
  <rcc rId="49264" sId="16">
    <oc r="D13">
      <v>27950</v>
    </oc>
    <nc r="D13">
      <v>28050</v>
    </nc>
  </rcc>
  <rcc rId="49265" sId="16">
    <oc r="D14">
      <v>17588</v>
    </oc>
    <nc r="D14">
      <v>17630</v>
    </nc>
  </rcc>
  <rcc rId="49266" sId="16">
    <oc r="D15">
      <v>26192</v>
    </oc>
    <nc r="D15">
      <v>26240</v>
    </nc>
  </rcc>
  <rcc rId="49267" sId="16">
    <oc r="D18">
      <v>8197</v>
    </oc>
    <nc r="D18">
      <v>8198</v>
    </nc>
  </rcc>
  <rcc rId="49268" sId="16">
    <oc r="D21">
      <v>20650</v>
    </oc>
    <nc r="D21">
      <v>20677</v>
    </nc>
  </rcc>
  <rcc rId="49269" sId="16">
    <oc r="D22">
      <v>41510</v>
    </oc>
    <nc r="D22">
      <v>41539</v>
    </nc>
  </rcc>
  <rcc rId="49270" sId="16">
    <oc r="D23">
      <v>829</v>
    </oc>
    <nc r="D23">
      <v>841</v>
    </nc>
  </rcc>
  <rcc rId="49271" sId="16">
    <oc r="D27">
      <v>82480</v>
    </oc>
    <nc r="D27">
      <v>82884</v>
    </nc>
  </rcc>
  <rcc rId="49272" sId="16">
    <oc r="D28">
      <v>24883</v>
    </oc>
    <nc r="D28">
      <v>25341</v>
    </nc>
  </rcc>
  <rcc rId="49273" sId="16">
    <oc r="E4">
      <v>1233</v>
    </oc>
    <nc r="E4"/>
  </rcc>
  <rcc rId="49274" sId="16">
    <oc r="E7">
      <v>10326</v>
    </oc>
    <nc r="E7"/>
  </rcc>
  <rcc rId="49275" sId="16">
    <oc r="E8">
      <v>1050</v>
    </oc>
    <nc r="E8"/>
  </rcc>
  <rcc rId="49276" sId="16">
    <oc r="E9">
      <v>1190</v>
    </oc>
    <nc r="E9"/>
  </rcc>
  <rcc rId="49277" sId="16">
    <oc r="E10">
      <v>1</v>
    </oc>
    <nc r="E10"/>
  </rcc>
  <rcc rId="49278" sId="16">
    <oc r="E11">
      <v>2438</v>
    </oc>
    <nc r="E11"/>
  </rcc>
  <rcc rId="49279" sId="16">
    <oc r="E13">
      <v>28050</v>
    </oc>
    <nc r="E13"/>
  </rcc>
  <rcc rId="49280" sId="16">
    <oc r="E14">
      <v>17630</v>
    </oc>
    <nc r="E14"/>
  </rcc>
  <rcc rId="49281" sId="16">
    <oc r="E15">
      <v>26240</v>
    </oc>
    <nc r="E15"/>
  </rcc>
  <rcc rId="49282" sId="16">
    <oc r="E17">
      <v>1521</v>
    </oc>
    <nc r="E17"/>
  </rcc>
  <rcc rId="49283" sId="16">
    <oc r="E18">
      <v>8198</v>
    </oc>
    <nc r="E18"/>
  </rcc>
  <rcc rId="49284" sId="16">
    <oc r="E19">
      <v>27559</v>
    </oc>
    <nc r="E19"/>
  </rcc>
  <rcc rId="49285" sId="16">
    <oc r="E20">
      <v>5594</v>
    </oc>
    <nc r="E20"/>
  </rcc>
  <rcc rId="49286" sId="16">
    <oc r="E21">
      <v>20677</v>
    </oc>
    <nc r="E21"/>
  </rcc>
  <rcc rId="49287" sId="16">
    <oc r="E22">
      <v>41539</v>
    </oc>
    <nc r="E22"/>
  </rcc>
  <rcc rId="49288" sId="16">
    <oc r="E23">
      <v>841</v>
    </oc>
    <nc r="E23"/>
  </rcc>
  <rcc rId="49289" sId="16">
    <oc r="E26">
      <v>26753</v>
    </oc>
    <nc r="E26"/>
  </rcc>
  <rcc rId="49290" sId="16">
    <oc r="E27">
      <v>82884</v>
    </oc>
    <nc r="E27"/>
  </rcc>
  <rcc rId="49291" sId="16">
    <oc r="E28">
      <v>25341</v>
    </oc>
    <nc r="E28"/>
  </rcc>
  <rcc rId="49292" sId="10">
    <oc r="A2" t="inlineStr">
      <is>
        <t>Июль 2024 года</t>
      </is>
    </oc>
    <nc r="A2" t="inlineStr">
      <is>
        <t>Август 2024 года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07" sId="1">
    <oc r="A2" t="inlineStr">
      <is>
        <t>по потреблению электроэнергии за период с  23.07.2024г. по  22.08.2024г.</t>
      </is>
    </oc>
    <nc r="A2" t="inlineStr">
      <is>
        <t>по потреблению электроэнергии за период с  23.07.2024г. по  23.08.2024г.</t>
      </is>
    </nc>
  </rcc>
  <rcc rId="49308" sId="1">
    <nc r="D8">
      <v>8060</v>
    </nc>
  </rcc>
  <rcc rId="49309" sId="1">
    <nc r="D9">
      <v>3498</v>
    </nc>
  </rcc>
  <rcc rId="49310" sId="1">
    <nc r="D10">
      <v>17482</v>
    </nc>
  </rcc>
  <rcc rId="49311" sId="1">
    <nc r="D11">
      <v>23360</v>
    </nc>
  </rcc>
  <rcc rId="49312" sId="1">
    <nc r="D13">
      <v>7887</v>
    </nc>
  </rcc>
  <rcc rId="49313" sId="1">
    <nc r="D14">
      <v>5827</v>
    </nc>
  </rcc>
  <rcc rId="49314" sId="1">
    <nc r="D15">
      <v>5338</v>
    </nc>
  </rcc>
  <rcc rId="49315" sId="1">
    <nc r="D16">
      <v>9573</v>
    </nc>
  </rcc>
  <rcc rId="49316" sId="1">
    <nc r="D18">
      <v>13608</v>
    </nc>
  </rcc>
  <rcc rId="49317" sId="1">
    <nc r="D19">
      <v>3875</v>
    </nc>
  </rcc>
  <rcc rId="49318" sId="1">
    <nc r="D20">
      <v>12686</v>
    </nc>
  </rcc>
  <rcc rId="49319" sId="1">
    <nc r="D21">
      <v>15491</v>
    </nc>
  </rcc>
  <rcc rId="49320" sId="1">
    <nc r="D30">
      <v>5049</v>
    </nc>
  </rcc>
  <rcc rId="49321" sId="1">
    <nc r="D31">
      <v>4726</v>
    </nc>
  </rcc>
  <rcc rId="49322" sId="1">
    <nc r="D33">
      <v>22885</v>
    </nc>
  </rcc>
  <rcc rId="49323" sId="1">
    <nc r="D34">
      <v>18014</v>
    </nc>
  </rcc>
  <rcc rId="49324" sId="1">
    <nc r="D36">
      <v>17189</v>
    </nc>
  </rcc>
  <rcc rId="49325" sId="1">
    <nc r="D37">
      <v>3029</v>
    </nc>
  </rcc>
  <rcc rId="49326" sId="1">
    <nc r="D38">
      <v>33200</v>
    </nc>
  </rcc>
  <rcc rId="49327" sId="1">
    <nc r="D39">
      <v>28215</v>
    </nc>
  </rcc>
  <rcc rId="49328" sId="1">
    <nc r="D45">
      <v>14980</v>
    </nc>
  </rcc>
  <rcc rId="49329" sId="1">
    <nc r="D46">
      <v>9069</v>
    </nc>
  </rcc>
  <rcc rId="49330" sId="1">
    <nc r="D47">
      <v>1675</v>
    </nc>
  </rcc>
  <rcc rId="49331" sId="16">
    <nc r="E4">
      <v>1260</v>
    </nc>
  </rcc>
  <rcc rId="49332" sId="16">
    <nc r="E7">
      <v>10326</v>
    </nc>
  </rcc>
  <rcc rId="49333" sId="16">
    <nc r="E8">
      <v>1073</v>
    </nc>
  </rcc>
  <rcc rId="49334" sId="16">
    <nc r="E9">
      <v>1612</v>
    </nc>
  </rcc>
  <rcc rId="49335" sId="16">
    <nc r="E10">
      <v>1</v>
    </nc>
  </rcc>
  <rcc rId="49336" sId="16">
    <nc r="E11">
      <v>2449</v>
    </nc>
  </rcc>
  <rcc rId="49337" sId="16">
    <nc r="E13">
      <v>28050</v>
    </nc>
  </rcc>
  <rcc rId="49338" sId="16">
    <nc r="E15">
      <v>26314</v>
    </nc>
  </rcc>
  <rcc rId="49339" sId="16">
    <nc r="E17">
      <v>1521</v>
    </nc>
  </rcc>
  <rcc rId="49340" sId="16">
    <nc r="E18">
      <v>8198</v>
    </nc>
  </rcc>
  <rcc rId="49341" sId="16">
    <nc r="E19">
      <v>27559</v>
    </nc>
  </rcc>
  <rcc rId="49342" sId="16">
    <nc r="E20">
      <v>5618</v>
    </nc>
  </rcc>
  <rcc rId="49343" sId="16">
    <nc r="E21">
      <v>20682</v>
    </nc>
  </rcc>
  <rcc rId="49344" sId="16">
    <nc r="E23">
      <v>857</v>
    </nc>
  </rcc>
  <rcc rId="49345" sId="16">
    <nc r="E26">
      <v>26753</v>
    </nc>
  </rcc>
  <rcc rId="49346" sId="16">
    <nc r="E28">
      <v>25562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61" sId="16">
    <nc r="E22">
      <v>41575</v>
    </nc>
  </rcc>
  <rcc rId="49362" sId="16">
    <nc r="E27">
      <v>83390</v>
    </nc>
  </rcc>
  <rcc rId="49363" sId="16">
    <nc r="E14">
      <v>17716</v>
    </nc>
  </rcc>
  <rfmt sheetId="16" sqref="A9:A11">
    <dxf>
      <fill>
        <patternFill>
          <bgColor theme="3" tint="0.79998168889431442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64" sId="2">
    <nc r="E6">
      <v>2655</v>
    </nc>
  </rcc>
  <rcc rId="49365" sId="2">
    <nc r="E7">
      <v>24850</v>
    </nc>
  </rcc>
  <rcc rId="49366" sId="2">
    <nc r="E8">
      <v>23005</v>
    </nc>
  </rcc>
  <rcc rId="49367" sId="2">
    <nc r="E9">
      <v>33530</v>
    </nc>
  </rcc>
  <rcc rId="49368" sId="2">
    <nc r="E11">
      <v>28395</v>
    </nc>
  </rcc>
  <rcc rId="49369" sId="2">
    <nc r="E12">
      <v>21735</v>
    </nc>
  </rcc>
  <rcc rId="49370" sId="2">
    <nc r="E13">
      <v>38395</v>
    </nc>
  </rcc>
  <rcc rId="49371" sId="2">
    <nc r="E14">
      <v>23880</v>
    </nc>
  </rcc>
  <rcc rId="49372" sId="2">
    <nc r="E15">
      <v>45105</v>
    </nc>
  </rcc>
  <rcc rId="49373" sId="2">
    <nc r="E16">
      <v>44040</v>
    </nc>
  </rcc>
  <rcc rId="49374" sId="2">
    <nc r="E17">
      <v>41735</v>
    </nc>
  </rcc>
  <rcc rId="49375" sId="2">
    <nc r="E18">
      <v>20110</v>
    </nc>
  </rcc>
  <rcc rId="49376" sId="2">
    <nc r="E19">
      <v>3385</v>
    </nc>
  </rcc>
  <rcc rId="49377" sId="2">
    <nc r="E20">
      <v>3360</v>
    </nc>
  </rcc>
  <rcc rId="49378" sId="2">
    <nc r="E21">
      <v>31690</v>
    </nc>
  </rcc>
  <rcc rId="49379" sId="2">
    <nc r="E22">
      <v>9765</v>
    </nc>
  </rcc>
  <rcc rId="49380" sId="2">
    <nc r="E23">
      <v>2890</v>
    </nc>
  </rcc>
  <rcc rId="49381" sId="2">
    <nc r="E24">
      <v>12455</v>
    </nc>
  </rcc>
  <rcc rId="49382" sId="2">
    <nc r="E25">
      <v>15895</v>
    </nc>
  </rcc>
  <rcc rId="49383" sId="2">
    <nc r="E26">
      <v>16015</v>
    </nc>
  </rcc>
  <rcc rId="49384" sId="2">
    <nc r="E27">
      <v>51975</v>
    </nc>
  </rcc>
  <rcc rId="49385" sId="2">
    <nc r="E28">
      <v>13555</v>
    </nc>
  </rcc>
  <rcc rId="49386" sId="2">
    <nc r="E29">
      <v>75230</v>
    </nc>
  </rcc>
  <rcc rId="49387" sId="2">
    <nc r="E30">
      <v>10895</v>
    </nc>
  </rcc>
  <rcc rId="49388" sId="2">
    <nc r="E31">
      <v>2970</v>
    </nc>
  </rcc>
  <rcc rId="49389" sId="2">
    <nc r="E32">
      <v>28010</v>
    </nc>
  </rcc>
  <rcc rId="49390" sId="2">
    <nc r="E33">
      <v>1700</v>
    </nc>
  </rcc>
  <rcc rId="49391" sId="2">
    <nc r="E34">
      <v>53935</v>
    </nc>
  </rcc>
  <rcc rId="49392" sId="2">
    <nc r="E35">
      <v>58955</v>
    </nc>
  </rcc>
  <rcc rId="49393" sId="2">
    <nc r="E36">
      <v>16425</v>
    </nc>
  </rcc>
  <rcc rId="49394" sId="2">
    <nc r="E37">
      <v>40010</v>
    </nc>
  </rcc>
  <rcc rId="49395" sId="2">
    <nc r="E38">
      <v>49125</v>
    </nc>
  </rcc>
  <rcc rId="49396" sId="2">
    <nc r="E39">
      <v>36300</v>
    </nc>
  </rcc>
  <rcc rId="49397" sId="2">
    <nc r="E40">
      <v>32640</v>
    </nc>
  </rcc>
  <rcc rId="49398" sId="2">
    <nc r="E41">
      <v>35155</v>
    </nc>
  </rcc>
  <rcc rId="49399" sId="2">
    <nc r="E42">
      <v>32545</v>
    </nc>
  </rcc>
  <rcc rId="49400" sId="2">
    <nc r="E43">
      <v>8005</v>
    </nc>
  </rcc>
  <rcc rId="49401" sId="2">
    <nc r="E44">
      <v>37575</v>
    </nc>
  </rcc>
  <rcc rId="49402" sId="2">
    <nc r="E45">
      <v>28840</v>
    </nc>
  </rcc>
  <rcc rId="49403" sId="2">
    <nc r="E46">
      <v>47185</v>
    </nc>
  </rcc>
  <rcc rId="49404" sId="2">
    <nc r="E47">
      <v>56810</v>
    </nc>
  </rcc>
  <rcc rId="49405" sId="2">
    <nc r="E48">
      <v>43615</v>
    </nc>
  </rcc>
  <rcc rId="49406" sId="2">
    <nc r="E49">
      <v>92315</v>
    </nc>
  </rcc>
  <rcc rId="49407" sId="2">
    <nc r="E50">
      <v>85670</v>
    </nc>
  </rcc>
  <rcc rId="49408" sId="2">
    <nc r="E51">
      <v>12100</v>
    </nc>
  </rcc>
  <rcc rId="49409" sId="2">
    <nc r="E52">
      <v>13010</v>
    </nc>
  </rcc>
  <rcc rId="49410" sId="2">
    <nc r="E53">
      <v>23455</v>
    </nc>
  </rcc>
  <rcc rId="49411" sId="2">
    <nc r="E54">
      <v>14635</v>
    </nc>
  </rcc>
  <rcc rId="49412" sId="2">
    <nc r="E55">
      <v>46475</v>
    </nc>
  </rcc>
  <rcc rId="49413" sId="2">
    <nc r="E56">
      <v>13415</v>
    </nc>
  </rcc>
  <rcc rId="49414" sId="2">
    <nc r="E57">
      <v>4155</v>
    </nc>
  </rcc>
  <rcc rId="49415" sId="2">
    <nc r="E58">
      <v>25765</v>
    </nc>
  </rcc>
  <rcc rId="49416" sId="2">
    <nc r="E59">
      <v>25010</v>
    </nc>
  </rcc>
  <rcc rId="49417" sId="2">
    <nc r="E60">
      <v>13330</v>
    </nc>
  </rcc>
  <rcc rId="49418" sId="2">
    <nc r="E61">
      <v>72980</v>
    </nc>
  </rcc>
  <rcc rId="49419" sId="2">
    <nc r="E62">
      <v>16515</v>
    </nc>
  </rcc>
  <rcc rId="49420" sId="2">
    <nc r="E63">
      <v>2205</v>
    </nc>
  </rcc>
  <rcc rId="49421" sId="2">
    <nc r="E64">
      <v>21465</v>
    </nc>
  </rcc>
  <rcc rId="49422" sId="2">
    <nc r="E65">
      <v>73255</v>
    </nc>
  </rcc>
  <rcc rId="49423" sId="2">
    <nc r="E66">
      <v>36910</v>
    </nc>
  </rcc>
  <rcc rId="49424" sId="2">
    <nc r="E67">
      <v>8995</v>
    </nc>
  </rcc>
  <rcc rId="49425" sId="2">
    <nc r="E68">
      <v>30850</v>
    </nc>
  </rcc>
  <rcc rId="49426" sId="2">
    <nc r="E69">
      <v>58460</v>
    </nc>
  </rcc>
  <rcc rId="49427" sId="2">
    <nc r="E70">
      <v>91360</v>
    </nc>
  </rcc>
  <rcc rId="49428" sId="2">
    <nc r="E71">
      <v>38500</v>
    </nc>
  </rcc>
  <rfmt sheetId="2" sqref="E71">
    <dxf>
      <fill>
        <patternFill>
          <bgColor rgb="FFFF0000"/>
        </patternFill>
      </fill>
    </dxf>
  </rfmt>
  <rcc rId="49429" sId="2">
    <nc r="E72">
      <v>8505</v>
    </nc>
  </rcc>
  <rcc rId="49430" sId="2">
    <nc r="E73">
      <v>63625</v>
    </nc>
  </rcc>
  <rcc rId="49431" sId="2">
    <nc r="E74">
      <v>10915</v>
    </nc>
  </rcc>
  <rcc rId="49432" sId="2">
    <nc r="E75">
      <v>275</v>
    </nc>
  </rcc>
  <rcc rId="49433" sId="2">
    <nc r="E76">
      <v>28590</v>
    </nc>
  </rcc>
  <rcc rId="49434" sId="2">
    <nc r="E77">
      <v>23860</v>
    </nc>
  </rcc>
  <rcc rId="49435" sId="2">
    <nc r="E78">
      <v>41670</v>
    </nc>
  </rcc>
  <rcc rId="49436" sId="2">
    <nc r="E79">
      <v>9190</v>
    </nc>
  </rcc>
  <rcc rId="49437" sId="2">
    <nc r="E80">
      <v>30135</v>
    </nc>
  </rcc>
  <rcc rId="49438" sId="2">
    <nc r="E81">
      <v>12860</v>
    </nc>
  </rcc>
  <rcc rId="49439" sId="2">
    <nc r="E82">
      <v>2430</v>
    </nc>
  </rcc>
  <rcc rId="49440" sId="2">
    <nc r="E83">
      <v>8235</v>
    </nc>
  </rcc>
  <rcc rId="49441" sId="2">
    <nc r="E84">
      <v>14860</v>
    </nc>
  </rcc>
  <rcc rId="49442" sId="2">
    <nc r="E85">
      <v>10855</v>
    </nc>
  </rcc>
  <rcc rId="49443" sId="2">
    <nc r="E86">
      <v>42460</v>
    </nc>
  </rcc>
  <rcc rId="49444" sId="2">
    <nc r="E87">
      <v>37220</v>
    </nc>
  </rcc>
  <rcc rId="49445" sId="2">
    <nc r="E88">
      <v>21035</v>
    </nc>
  </rcc>
  <rcc rId="49446" sId="2">
    <nc r="E89">
      <v>70515</v>
    </nc>
  </rcc>
  <rcc rId="49447" sId="2">
    <nc r="E90">
      <v>63645</v>
    </nc>
  </rcc>
  <rcc rId="49448" sId="2">
    <nc r="E91">
      <v>16900</v>
    </nc>
  </rcc>
  <rcc rId="49449" sId="2">
    <nc r="E92">
      <v>13755</v>
    </nc>
  </rcc>
  <rcc rId="49450" sId="2">
    <nc r="E93">
      <v>740</v>
    </nc>
  </rcc>
  <rcc rId="49451" sId="2">
    <nc r="E94">
      <v>40795</v>
    </nc>
  </rcc>
  <rcc rId="49452" sId="2">
    <nc r="E95">
      <v>17875</v>
    </nc>
  </rcc>
  <rcc rId="49453" sId="2">
    <nc r="E96">
      <v>43015</v>
    </nc>
  </rcc>
  <rcc rId="49454" sId="2">
    <nc r="E97">
      <v>27270</v>
    </nc>
  </rcc>
  <rcc rId="49455" sId="2">
    <nc r="E98">
      <v>14440</v>
    </nc>
  </rcc>
  <rcc rId="49456" sId="2">
    <nc r="E99">
      <v>14235</v>
    </nc>
  </rcc>
  <rcc rId="49457" sId="2">
    <nc r="E100">
      <v>6715</v>
    </nc>
  </rcc>
  <rcc rId="49458" sId="2">
    <nc r="E101">
      <v>17100</v>
    </nc>
  </rcc>
  <rcc rId="49459" sId="2">
    <nc r="E102">
      <v>56005</v>
    </nc>
  </rcc>
  <rcc rId="49460" sId="2">
    <nc r="E103">
      <v>7095</v>
    </nc>
  </rcc>
  <rcc rId="49461" sId="2">
    <nc r="E104">
      <v>24885</v>
    </nc>
  </rcc>
  <rcc rId="49462" sId="2">
    <nc r="E105">
      <v>22380</v>
    </nc>
  </rcc>
  <rcc rId="49463" sId="2">
    <nc r="E106">
      <v>100120</v>
    </nc>
  </rcc>
  <rcc rId="49464" sId="2">
    <nc r="E107">
      <v>11055</v>
    </nc>
  </rcc>
  <rcc rId="49465" sId="2">
    <nc r="E108">
      <v>34540</v>
    </nc>
  </rcc>
  <rcc rId="49466" sId="2">
    <nc r="E109">
      <v>26455</v>
    </nc>
  </rcc>
  <rcc rId="49467" sId="2">
    <nc r="E110">
      <v>14290</v>
    </nc>
  </rcc>
  <rcc rId="49468" sId="2">
    <nc r="E111">
      <v>25900</v>
    </nc>
  </rcc>
  <rcc rId="49469" sId="2">
    <nc r="E112">
      <v>18345</v>
    </nc>
  </rcc>
  <rcc rId="49470" sId="2">
    <nc r="E113">
      <v>59860</v>
    </nc>
  </rcc>
  <rcc rId="49471" sId="2">
    <nc r="E114">
      <v>17620</v>
    </nc>
  </rcc>
  <rcc rId="49472" sId="2">
    <nc r="E115">
      <v>50745</v>
    </nc>
  </rcc>
  <rcc rId="49473" sId="2">
    <nc r="E116">
      <v>21905</v>
    </nc>
  </rcc>
  <rcc rId="49474" sId="2">
    <nc r="E117">
      <v>9860</v>
    </nc>
  </rcc>
  <rcc rId="49475" sId="3">
    <nc r="E7">
      <v>15305</v>
    </nc>
  </rcc>
  <rcc rId="49476" sId="3">
    <nc r="E8">
      <v>1400</v>
    </nc>
  </rcc>
  <rcc rId="49477" sId="3">
    <nc r="E9">
      <v>16650</v>
    </nc>
  </rcc>
  <rcc rId="49478" sId="3">
    <nc r="E10">
      <v>16010</v>
    </nc>
  </rcc>
  <rcc rId="49479" sId="3">
    <nc r="E11">
      <v>1155</v>
    </nc>
  </rcc>
  <rcc rId="49480" sId="3">
    <nc r="E12">
      <v>30450</v>
    </nc>
  </rcc>
  <rcc rId="49481" sId="3">
    <nc r="E13">
      <v>715</v>
    </nc>
  </rcc>
  <rcc rId="49482" sId="3">
    <nc r="E14">
      <v>21920</v>
    </nc>
  </rcc>
  <rcc rId="49483" sId="3">
    <nc r="E15">
      <v>7290</v>
    </nc>
  </rcc>
  <rcc rId="49484" sId="3">
    <nc r="E16">
      <v>79680</v>
    </nc>
  </rcc>
  <rcc rId="49485" sId="3">
    <nc r="E17">
      <v>46605</v>
    </nc>
  </rcc>
  <rcc rId="49486" sId="3">
    <nc r="E18">
      <v>17530</v>
    </nc>
  </rcc>
  <rcc rId="49487" sId="3">
    <nc r="E19">
      <v>164300</v>
    </nc>
  </rcc>
  <rcc rId="49488" sId="3">
    <nc r="E20">
      <v>6395</v>
    </nc>
  </rcc>
  <rcc rId="49489" sId="3">
    <nc r="E21">
      <v>16260</v>
    </nc>
  </rcc>
  <rcc rId="49490" sId="3">
    <nc r="E22">
      <v>14630</v>
    </nc>
  </rcc>
  <rcc rId="49491" sId="3">
    <nc r="E23">
      <v>39530</v>
    </nc>
  </rcc>
  <rcc rId="49492" sId="3">
    <nc r="E24">
      <v>55790</v>
    </nc>
  </rcc>
  <rcc rId="49493" sId="3">
    <nc r="E25">
      <v>12905</v>
    </nc>
  </rcc>
  <rcc rId="49494" sId="3">
    <nc r="E26">
      <v>15</v>
    </nc>
  </rcc>
  <rcc rId="49495" sId="3">
    <nc r="E27">
      <v>55095</v>
    </nc>
  </rcc>
  <rcc rId="49496" sId="3">
    <nc r="E29">
      <v>35645</v>
    </nc>
  </rcc>
  <rcc rId="49497" sId="3">
    <nc r="E30">
      <v>36180</v>
    </nc>
  </rcc>
  <rcc rId="49498" sId="3">
    <nc r="E31">
      <v>71485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13" sId="4">
    <nc r="E7">
      <v>8735</v>
    </nc>
  </rcc>
  <rcc rId="49514" sId="4">
    <nc r="E8">
      <v>55860</v>
    </nc>
  </rcc>
  <rcc rId="49515" sId="4">
    <nc r="E9">
      <v>8695</v>
    </nc>
  </rcc>
  <rcc rId="49516" sId="4">
    <nc r="E10">
      <v>26565</v>
    </nc>
  </rcc>
  <rcc rId="49517" sId="4">
    <nc r="E11">
      <v>15175</v>
    </nc>
  </rcc>
  <rcc rId="49518" sId="4">
    <nc r="E12">
      <v>48135</v>
    </nc>
  </rcc>
  <rcc rId="49519" sId="4">
    <nc r="E13">
      <v>18820</v>
    </nc>
  </rcc>
  <rcc rId="49520" sId="4">
    <nc r="E14">
      <v>10080</v>
    </nc>
  </rcc>
  <rcc rId="49521" sId="4">
    <nc r="E15">
      <v>31615</v>
    </nc>
  </rcc>
  <rcc rId="49522" sId="4">
    <nc r="E16">
      <v>36305</v>
    </nc>
  </rcc>
  <rcc rId="49523" sId="4">
    <nc r="E17">
      <v>34220</v>
    </nc>
  </rcc>
  <rcc rId="49524" sId="4">
    <nc r="E18">
      <v>37845</v>
    </nc>
  </rcc>
  <rcc rId="49525" sId="4">
    <nc r="E19">
      <v>58345</v>
    </nc>
  </rcc>
  <rcc rId="49526" sId="4">
    <nc r="E20">
      <v>5320</v>
    </nc>
  </rcc>
  <rcc rId="49527" sId="4">
    <nc r="E21">
      <v>11570</v>
    </nc>
  </rcc>
  <rcc rId="49528" sId="4">
    <nc r="E22">
      <v>23480</v>
    </nc>
  </rcc>
  <rcc rId="49529" sId="4">
    <nc r="E23">
      <v>50110</v>
    </nc>
  </rcc>
  <rcc rId="49530" sId="4">
    <nc r="E24">
      <v>34745</v>
    </nc>
  </rcc>
  <rcc rId="49531" sId="4">
    <nc r="E25">
      <v>37375</v>
    </nc>
  </rcc>
  <rcc rId="49532" sId="4">
    <nc r="E26">
      <v>19785</v>
    </nc>
  </rcc>
  <rcc rId="49533" sId="4">
    <nc r="E27">
      <v>15805</v>
    </nc>
  </rcc>
  <rcc rId="49534" sId="4">
    <nc r="E28">
      <v>59925</v>
    </nc>
  </rcc>
  <rcc rId="49535" sId="4">
    <nc r="E29">
      <v>36325</v>
    </nc>
  </rcc>
  <rcc rId="49536" sId="4">
    <nc r="E30">
      <v>1795</v>
    </nc>
  </rcc>
  <rcc rId="49537" sId="4">
    <nc r="E31">
      <v>25080</v>
    </nc>
  </rcc>
  <rcc rId="49538" sId="4">
    <nc r="E32">
      <v>33940</v>
    </nc>
  </rcc>
  <rcc rId="49539" sId="4">
    <nc r="E33">
      <v>39980</v>
    </nc>
  </rcc>
  <rcc rId="49540" sId="4">
    <nc r="E34">
      <v>22820</v>
    </nc>
  </rcc>
  <rcc rId="49541" sId="4">
    <nc r="E36">
      <v>54045</v>
    </nc>
  </rcc>
  <rcc rId="49542" sId="4">
    <nc r="E37">
      <v>41805</v>
    </nc>
  </rcc>
  <rcc rId="49543" sId="4">
    <nc r="E38">
      <v>15225</v>
    </nc>
  </rcc>
  <rcc rId="49544" sId="4">
    <nc r="E39">
      <v>43460</v>
    </nc>
  </rcc>
  <rcc rId="49545" sId="4">
    <nc r="E40">
      <v>39650</v>
    </nc>
  </rcc>
  <rcc rId="49546" sId="4">
    <nc r="E41">
      <v>7965</v>
    </nc>
  </rcc>
  <rcc rId="49547" sId="4">
    <nc r="E42">
      <v>107335</v>
    </nc>
  </rcc>
  <rcc rId="49548" sId="4">
    <nc r="E43">
      <v>13225</v>
    </nc>
  </rcc>
  <rcc rId="49549" sId="4">
    <nc r="E44">
      <v>4165</v>
    </nc>
  </rcc>
  <rcc rId="49550" sId="4">
    <nc r="E45">
      <v>90615</v>
    </nc>
  </rcc>
  <rcc rId="49551" sId="4">
    <nc r="E46">
      <v>10785</v>
    </nc>
  </rcc>
  <rcc rId="49552" sId="4">
    <nc r="E47">
      <v>13190</v>
    </nc>
  </rcc>
  <rcc rId="49553" sId="4">
    <nc r="E48">
      <v>54790</v>
    </nc>
  </rcc>
  <rcc rId="49554" sId="4">
    <nc r="E49">
      <v>16440</v>
    </nc>
  </rcc>
  <rcc rId="49555" sId="4">
    <nc r="E50">
      <v>34500</v>
    </nc>
  </rcc>
  <rcc rId="49556" sId="4">
    <nc r="E51">
      <v>18720</v>
    </nc>
  </rcc>
  <rcc rId="49557" sId="4">
    <nc r="E52">
      <v>10830</v>
    </nc>
  </rcc>
  <rcc rId="49558" sId="4">
    <nc r="E53">
      <v>21460</v>
    </nc>
  </rcc>
  <rcc rId="49559" sId="4">
    <nc r="E54">
      <v>6715</v>
    </nc>
  </rcc>
  <rcc rId="49560" sId="4">
    <nc r="E55">
      <v>59160</v>
    </nc>
  </rcc>
  <rcc rId="49561" sId="4">
    <nc r="E56">
      <v>60155</v>
    </nc>
  </rcc>
  <rcc rId="49562" sId="4">
    <nc r="E57">
      <v>7125</v>
    </nc>
  </rcc>
  <rcc rId="49563" sId="4">
    <nc r="E58">
      <v>31850</v>
    </nc>
  </rcc>
  <rcc rId="49564" sId="4">
    <nc r="E59">
      <v>15175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65" sId="10">
    <oc r="C8">
      <f>2096.04+744.9</f>
    </oc>
    <nc r="C8">
      <f>3682</f>
    </nc>
  </rcc>
  <rcc rId="49566" sId="10" numFmtId="34">
    <oc r="C9">
      <v>1</v>
    </oc>
    <nc r="C9">
      <v>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67" sId="2">
    <nc r="G71">
      <v>38500</v>
    </nc>
  </rcc>
  <rcc rId="49568" sId="2">
    <oc r="E71">
      <v>38500</v>
    </oc>
    <nc r="E71">
      <v>38670</v>
    </nc>
  </rcc>
  <rfmt sheetId="2" sqref="E71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83" sId="16" numFmtId="19">
    <oc r="E2">
      <v>45526</v>
    </oc>
    <nc r="E2">
      <v>45527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84" sId="2">
    <oc r="E75">
      <v>275</v>
    </oc>
    <nc r="E75">
      <v>375</v>
    </nc>
  </rcc>
  <rcc rId="49585" sId="5">
    <nc r="E6">
      <v>16945</v>
    </nc>
  </rcc>
  <rcc rId="49586" sId="5">
    <nc r="E7">
      <v>6240</v>
    </nc>
  </rcc>
  <rcc rId="49587" sId="5">
    <nc r="E8">
      <v>24385</v>
    </nc>
  </rcc>
  <rcc rId="49588" sId="5">
    <nc r="E9">
      <v>14685</v>
    </nc>
  </rcc>
  <rcc rId="49589" sId="5">
    <nc r="E10">
      <v>24975</v>
    </nc>
  </rcc>
  <rcc rId="49590" sId="5">
    <nc r="E11">
      <v>46780</v>
    </nc>
  </rcc>
  <rcc rId="49591" sId="5">
    <nc r="E12">
      <v>24595</v>
    </nc>
  </rcc>
  <rcc rId="49592" sId="5">
    <nc r="E13">
      <v>15475</v>
    </nc>
  </rcc>
  <rcc rId="49593" sId="5">
    <nc r="E14">
      <v>1210</v>
    </nc>
  </rcc>
  <rcc rId="49594" sId="5">
    <nc r="E15">
      <v>20315</v>
    </nc>
  </rcc>
  <rcc rId="49595" sId="5">
    <nc r="E16">
      <v>8910</v>
    </nc>
  </rcc>
  <rcc rId="49596" sId="5">
    <nc r="E17">
      <v>34730</v>
    </nc>
  </rcc>
  <rcc rId="49597" sId="5">
    <nc r="E18">
      <v>21580</v>
    </nc>
  </rcc>
  <rcc rId="49598" sId="5">
    <nc r="E19">
      <v>17530</v>
    </nc>
  </rcc>
  <rcc rId="49599" sId="5">
    <nc r="E20">
      <v>60480</v>
    </nc>
  </rcc>
  <rcc rId="49600" sId="5">
    <nc r="E21">
      <v>72955</v>
    </nc>
  </rcc>
  <rcc rId="49601" sId="5">
    <nc r="E22">
      <v>57600</v>
    </nc>
  </rcc>
  <rcc rId="49602" sId="5">
    <nc r="E23">
      <v>14525</v>
    </nc>
  </rcc>
  <rcc rId="49603" sId="5">
    <nc r="E24">
      <v>10455</v>
    </nc>
  </rcc>
  <rcc rId="49604" sId="5">
    <nc r="E25">
      <v>14560</v>
    </nc>
  </rcc>
  <rcc rId="49605" sId="5">
    <nc r="E26">
      <v>10335</v>
    </nc>
  </rcc>
  <rcc rId="49606" sId="5">
    <nc r="E27">
      <v>7640</v>
    </nc>
  </rcc>
  <rcc rId="49607" sId="5">
    <nc r="E28">
      <v>9275</v>
    </nc>
  </rcc>
  <rcc rId="49608" sId="5">
    <nc r="E29">
      <v>29230</v>
    </nc>
  </rcc>
  <rcc rId="49609" sId="5">
    <nc r="E30">
      <v>66730</v>
    </nc>
  </rcc>
  <rcc rId="49610" sId="5">
    <nc r="E31">
      <v>24360</v>
    </nc>
  </rcc>
  <rcc rId="49611" sId="5">
    <nc r="E32">
      <v>21095</v>
    </nc>
  </rcc>
  <rcc rId="49612" sId="5">
    <nc r="E33">
      <v>57125</v>
    </nc>
  </rcc>
  <rcc rId="49613" sId="5">
    <nc r="E34">
      <v>15700</v>
    </nc>
  </rcc>
  <rcc rId="49614" sId="5">
    <nc r="E35">
      <v>12570</v>
    </nc>
  </rcc>
  <rcc rId="49615" sId="5">
    <nc r="E36">
      <v>74285</v>
    </nc>
  </rcc>
  <rcc rId="49616" sId="5">
    <nc r="E37">
      <v>30925</v>
    </nc>
  </rcc>
  <rcc rId="49617" sId="5">
    <nc r="E38">
      <v>97955</v>
    </nc>
  </rcc>
  <rcc rId="49618" sId="5">
    <nc r="E39">
      <v>15095</v>
    </nc>
  </rcc>
  <rcc rId="49619" sId="5">
    <nc r="E40">
      <v>67830</v>
    </nc>
  </rcc>
  <rcc rId="49620" sId="5">
    <nc r="E41">
      <v>21830</v>
    </nc>
  </rcc>
  <rcc rId="49621" sId="5">
    <nc r="E42">
      <v>111895</v>
    </nc>
  </rcc>
  <rcc rId="49622" sId="5">
    <nc r="E43">
      <v>17160</v>
    </nc>
  </rcc>
  <rcc rId="49623" sId="5">
    <nc r="E44">
      <v>23895</v>
    </nc>
  </rcc>
  <rcc rId="49624" sId="5">
    <nc r="E45">
      <v>22635</v>
    </nc>
  </rcc>
  <rcc rId="49625" sId="5">
    <nc r="E46">
      <v>2035</v>
    </nc>
  </rcc>
  <rcc rId="49626" sId="5">
    <nc r="E47">
      <v>16185</v>
    </nc>
  </rcc>
  <rcc rId="49627" sId="5">
    <nc r="E48">
      <v>28535</v>
    </nc>
  </rcc>
  <rcc rId="49628" sId="5">
    <nc r="E49">
      <v>37290</v>
    </nc>
  </rcc>
  <rcc rId="49629" sId="5">
    <nc r="E50">
      <v>22965</v>
    </nc>
  </rcc>
  <rcc rId="49630" sId="5">
    <nc r="E51">
      <v>5875</v>
    </nc>
  </rcc>
  <rcc rId="49631" sId="5">
    <nc r="E52">
      <v>26815</v>
    </nc>
  </rcc>
  <rcc rId="49632" sId="5">
    <nc r="E53">
      <v>38050</v>
    </nc>
  </rcc>
  <rcc rId="49633" sId="5">
    <nc r="E54">
      <v>47060</v>
    </nc>
  </rcc>
  <rcc rId="49634" sId="5">
    <nc r="E55">
      <v>12525</v>
    </nc>
  </rcc>
  <rcc rId="49635" sId="5">
    <nc r="E56">
      <v>277440</v>
    </nc>
  </rcc>
  <rcc rId="49636" sId="5">
    <nc r="E57">
      <v>36795</v>
    </nc>
  </rcc>
  <rcc rId="49637" sId="5">
    <nc r="E58">
      <v>16590</v>
    </nc>
  </rcc>
  <rcc rId="49638" sId="5">
    <nc r="E61">
      <v>6075</v>
    </nc>
  </rcc>
  <rcc rId="49639" sId="5">
    <nc r="E62">
      <v>10830</v>
    </nc>
  </rcc>
  <rcc rId="49640" sId="5">
    <nc r="E63">
      <v>3935</v>
    </nc>
  </rcc>
  <rcc rId="49641" sId="5">
    <nc r="E64">
      <v>23250</v>
    </nc>
  </rcc>
  <rcc rId="49642" sId="5">
    <nc r="E65">
      <v>9035</v>
    </nc>
  </rcc>
  <rcc rId="49643" sId="5">
    <nc r="E66">
      <v>26680</v>
    </nc>
  </rcc>
  <rcc rId="49644" sId="5">
    <nc r="E67">
      <v>43095</v>
    </nc>
  </rcc>
  <rcc rId="49645" sId="5">
    <nc r="E68">
      <v>8490</v>
    </nc>
  </rcc>
  <rcc rId="49646" sId="5">
    <nc r="E69">
      <v>5385</v>
    </nc>
  </rcc>
  <rcc rId="49647" sId="5">
    <nc r="E70">
      <v>21355</v>
    </nc>
  </rcc>
  <rcc rId="49648" sId="5">
    <nc r="E71">
      <v>38760</v>
    </nc>
  </rcc>
  <rcc rId="49649" sId="5">
    <nc r="E72">
      <v>36315</v>
    </nc>
  </rcc>
  <rcc rId="49650" sId="5">
    <nc r="E73">
      <v>5275</v>
    </nc>
  </rcc>
  <rcc rId="49651" sId="5">
    <nc r="E74">
      <v>12430</v>
    </nc>
  </rcc>
  <rcc rId="49652" sId="5">
    <nc r="E75">
      <v>1085</v>
    </nc>
  </rcc>
  <rcc rId="49653" sId="5">
    <nc r="E76">
      <v>68915</v>
    </nc>
  </rcc>
  <rcc rId="49654" sId="5">
    <nc r="E77">
      <v>16410</v>
    </nc>
  </rcc>
  <rcc rId="49655" sId="5">
    <nc r="E78">
      <v>13595</v>
    </nc>
  </rcc>
  <rcc rId="49656" sId="5">
    <nc r="E79">
      <v>11965</v>
    </nc>
  </rcc>
  <rcc rId="49657" sId="5">
    <nc r="E80">
      <v>10855</v>
    </nc>
  </rcc>
  <rcc rId="49658" sId="5">
    <nc r="E81">
      <v>11935</v>
    </nc>
  </rcc>
  <rcc rId="49659" sId="5">
    <nc r="E82">
      <v>2995</v>
    </nc>
  </rcc>
  <rcc rId="49660" sId="5">
    <nc r="E83">
      <v>17680</v>
    </nc>
  </rcc>
  <rcc rId="49661" sId="5">
    <nc r="E84">
      <v>640</v>
    </nc>
  </rcc>
  <rcc rId="49662" sId="5">
    <nc r="E85">
      <v>27460</v>
    </nc>
  </rcc>
  <rcc rId="49663" sId="5">
    <nc r="E86">
      <v>28465</v>
    </nc>
  </rcc>
  <rcc rId="49664" sId="5">
    <nc r="E87">
      <v>9690</v>
    </nc>
  </rcc>
  <rcc rId="49665" sId="5">
    <nc r="E88">
      <v>3220</v>
    </nc>
  </rcc>
  <rcc rId="49666" sId="5">
    <nc r="E89">
      <v>54160</v>
    </nc>
  </rcc>
  <rfmt sheetId="5" sqref="E90">
    <dxf>
      <fill>
        <patternFill>
          <bgColor rgb="FFFFFF00"/>
        </patternFill>
      </fill>
    </dxf>
  </rfmt>
  <rcc rId="49667" sId="5">
    <nc r="E91">
      <v>75065</v>
    </nc>
  </rcc>
  <rcc rId="49668" sId="5">
    <nc r="E92">
      <v>44070</v>
    </nc>
  </rcc>
  <rcc rId="49669" sId="5">
    <nc r="E93">
      <v>2930</v>
    </nc>
  </rcc>
  <rcc rId="49670" sId="5">
    <nc r="E94">
      <v>5445</v>
    </nc>
  </rcc>
  <rcc rId="49671" sId="5">
    <nc r="E95">
      <v>25480</v>
    </nc>
  </rcc>
  <rcc rId="49672" sId="5">
    <nc r="E96">
      <v>10915</v>
    </nc>
  </rcc>
  <rcc rId="49673" sId="5">
    <nc r="E97">
      <v>37970</v>
    </nc>
  </rcc>
  <rcc rId="49674" sId="5">
    <nc r="E98">
      <v>10110</v>
    </nc>
  </rcc>
  <rcc rId="49675" sId="5">
    <nc r="E99">
      <v>54460</v>
    </nc>
  </rcc>
  <rcc rId="49676" sId="5">
    <nc r="E100">
      <v>34400</v>
    </nc>
  </rcc>
  <rcc rId="49677" sId="5">
    <nc r="E101">
      <v>39245</v>
    </nc>
  </rcc>
  <rcc rId="49678" sId="5">
    <nc r="E102">
      <v>21675</v>
    </nc>
  </rcc>
  <rcc rId="49679" sId="5">
    <nc r="E103">
      <v>17355</v>
    </nc>
  </rcc>
  <rcc rId="49680" sId="5">
    <nc r="E104">
      <v>25610</v>
    </nc>
  </rcc>
  <rcc rId="49681" sId="5">
    <nc r="E105">
      <v>6185</v>
    </nc>
  </rcc>
  <rcc rId="49682" sId="5">
    <nc r="E106">
      <v>11905</v>
    </nc>
  </rcc>
  <rcc rId="49683" sId="5">
    <nc r="E107">
      <v>5480</v>
    </nc>
  </rcc>
  <rcc rId="49684" sId="5">
    <nc r="E108">
      <v>102355</v>
    </nc>
  </rcc>
  <rcc rId="49685" sId="5">
    <nc r="E109">
      <v>35705</v>
    </nc>
  </rcc>
  <rcc rId="49686" sId="5">
    <nc r="E110">
      <v>20625</v>
    </nc>
  </rcc>
  <rcc rId="49687" sId="5">
    <nc r="E111">
      <v>36285</v>
    </nc>
  </rcc>
  <rcc rId="49688" sId="5">
    <nc r="E112">
      <v>7620</v>
    </nc>
  </rcc>
  <rcc rId="49689" sId="5">
    <nc r="E113">
      <v>21845</v>
    </nc>
  </rcc>
  <rcc rId="49690" sId="5">
    <nc r="E114">
      <v>14015</v>
    </nc>
  </rcc>
  <rcc rId="49691" sId="5">
    <nc r="E115">
      <v>50785</v>
    </nc>
  </rcc>
  <rcc rId="49692" sId="5">
    <nc r="E116">
      <v>39860</v>
    </nc>
  </rcc>
  <rcc rId="49693" sId="5">
    <nc r="E117">
      <v>101255</v>
    </nc>
  </rcc>
  <rcc rId="49694" sId="5">
    <nc r="E118">
      <v>48070</v>
    </nc>
  </rcc>
  <rcc rId="49695" sId="5">
    <nc r="E119">
      <v>5635</v>
    </nc>
  </rcc>
  <rcc rId="49696" sId="5">
    <nc r="E120">
      <v>90640</v>
    </nc>
  </rcc>
  <rcc rId="49697" sId="5">
    <nc r="E122">
      <v>17275</v>
    </nc>
  </rcc>
  <rcc rId="49698" sId="5">
    <nc r="E123">
      <v>6310</v>
    </nc>
  </rcc>
  <rcc rId="49699" sId="5">
    <nc r="E124">
      <v>10325</v>
    </nc>
  </rcc>
  <rcc rId="49700" sId="5">
    <nc r="E125">
      <v>12480</v>
    </nc>
  </rcc>
  <rcc rId="49701" sId="5">
    <nc r="E126">
      <v>35780</v>
    </nc>
  </rcc>
  <rcc rId="49702" sId="5">
    <nc r="E127">
      <v>71545</v>
    </nc>
  </rcc>
  <rcc rId="49703" sId="5">
    <nc r="E128">
      <v>15815</v>
    </nc>
  </rcc>
  <rcc rId="49704" sId="5">
    <nc r="E129">
      <v>18170</v>
    </nc>
  </rcc>
  <rcc rId="49705" sId="5">
    <nc r="E130">
      <v>12545</v>
    </nc>
  </rcc>
  <rcc rId="49706" sId="5">
    <nc r="E131">
      <v>9455</v>
    </nc>
  </rcc>
  <rcc rId="49707" sId="5">
    <nc r="E132">
      <v>11115</v>
    </nc>
  </rcc>
  <rcc rId="49708" sId="5">
    <nc r="E133">
      <v>21685</v>
    </nc>
  </rcc>
  <rcc rId="49709" sId="5">
    <nc r="E134">
      <v>21725</v>
    </nc>
  </rcc>
  <rcc rId="49710" sId="5">
    <nc r="E135">
      <v>33755</v>
    </nc>
  </rcc>
  <rcc rId="49711" sId="5">
    <nc r="E136">
      <v>62885</v>
    </nc>
  </rcc>
  <rcc rId="49712" sId="5">
    <nc r="E137">
      <v>32335</v>
    </nc>
  </rcc>
  <rcc rId="49713" sId="5">
    <nc r="E138">
      <v>33350</v>
    </nc>
  </rcc>
  <rcc rId="49714" sId="5">
    <nc r="E139">
      <v>43480</v>
    </nc>
  </rcc>
  <rcc rId="49715" sId="5">
    <nc r="E140">
      <v>21885</v>
    </nc>
  </rcc>
  <rcc rId="49716" sId="5">
    <nc r="E141">
      <v>10295</v>
    </nc>
  </rcc>
  <rcc rId="49717" sId="5">
    <nc r="E142">
      <v>31675</v>
    </nc>
  </rcc>
  <rcc rId="49718" sId="5">
    <nc r="E143">
      <v>43675</v>
    </nc>
  </rcc>
  <rcc rId="49719" sId="5">
    <nc r="E144">
      <v>65625</v>
    </nc>
  </rcc>
  <rcc rId="49720" sId="5">
    <nc r="E145">
      <v>14025</v>
    </nc>
  </rcc>
  <rcc rId="49721" sId="5">
    <nc r="E146">
      <v>16355</v>
    </nc>
  </rcc>
  <rcc rId="49722" sId="5">
    <nc r="E147">
      <v>34695</v>
    </nc>
  </rcc>
  <rcc rId="49723" sId="5">
    <nc r="E148">
      <v>17420</v>
    </nc>
  </rcc>
  <rcc rId="49724" sId="5">
    <nc r="E151">
      <v>49875</v>
    </nc>
  </rcc>
  <rcc rId="49725" sId="5">
    <nc r="E152">
      <v>25595</v>
    </nc>
  </rcc>
  <rcc rId="49726" sId="5">
    <nc r="E153">
      <v>1405</v>
    </nc>
  </rcc>
  <rcc rId="49727" sId="5">
    <nc r="E154">
      <v>31295</v>
    </nc>
  </rcc>
  <rcc rId="49728" sId="5">
    <nc r="E155">
      <v>86955</v>
    </nc>
  </rcc>
  <rcc rId="49729" sId="5">
    <nc r="E156">
      <v>29200</v>
    </nc>
  </rcc>
  <rcc rId="49730" sId="5">
    <nc r="E157">
      <v>41665</v>
    </nc>
  </rcc>
  <rcc rId="49731" sId="5">
    <nc r="E158">
      <v>8545</v>
    </nc>
  </rcc>
  <rcc rId="49732" sId="5">
    <nc r="E159">
      <v>9220</v>
    </nc>
  </rcc>
  <rcc rId="49733" sId="5">
    <nc r="E160">
      <v>21150</v>
    </nc>
  </rcc>
  <rcc rId="49734" sId="5">
    <nc r="E161">
      <v>93890</v>
    </nc>
  </rcc>
  <rcc rId="49735" sId="5">
    <nc r="E162">
      <v>82135</v>
    </nc>
  </rcc>
  <rcc rId="49736" sId="5">
    <nc r="E163">
      <v>24920</v>
    </nc>
  </rcc>
  <rcc rId="49737" sId="5">
    <nc r="E164">
      <v>47225</v>
    </nc>
  </rcc>
  <rcc rId="49738" sId="5">
    <nc r="E165">
      <v>3320</v>
    </nc>
  </rcc>
  <rcc rId="49739" sId="5">
    <nc r="E166">
      <v>26455</v>
    </nc>
  </rcc>
  <rcc rId="49740" sId="5">
    <nc r="E167">
      <v>3350</v>
    </nc>
  </rcc>
  <rcc rId="49741" sId="5">
    <nc r="E168">
      <v>15505</v>
    </nc>
  </rcc>
  <rcc rId="49742" sId="5">
    <nc r="E169">
      <v>14915</v>
    </nc>
  </rcc>
  <rcc rId="49743" sId="5">
    <nc r="E170">
      <v>13785</v>
    </nc>
  </rcc>
  <rcc rId="49744" sId="5">
    <nc r="E171">
      <v>75815</v>
    </nc>
  </rcc>
  <rcc rId="49745" sId="5">
    <nc r="E172">
      <v>43740</v>
    </nc>
  </rcc>
  <rcc rId="49746" sId="5">
    <nc r="E173">
      <v>23830</v>
    </nc>
  </rcc>
  <rcc rId="49747" sId="5">
    <nc r="E174">
      <v>12915</v>
    </nc>
  </rcc>
  <rcc rId="49748" sId="5">
    <nc r="E175">
      <v>57730</v>
    </nc>
  </rcc>
  <rcc rId="49749" sId="5">
    <nc r="E176">
      <v>47300</v>
    </nc>
  </rcc>
  <rcc rId="49750" sId="5">
    <nc r="E177">
      <v>39235</v>
    </nc>
  </rcc>
  <rcc rId="49751" sId="5">
    <nc r="E178">
      <v>7540</v>
    </nc>
  </rcc>
  <rcc rId="49752" sId="5">
    <nc r="E179">
      <v>54775</v>
    </nc>
  </rcc>
  <rcc rId="49753" sId="5">
    <nc r="E180">
      <v>42190</v>
    </nc>
  </rcc>
  <rcc rId="49754" sId="5">
    <nc r="E181">
      <v>13375</v>
    </nc>
  </rcc>
  <rcc rId="49755" sId="5">
    <nc r="E182">
      <v>11570</v>
    </nc>
  </rcc>
  <rcc rId="49756" sId="5">
    <nc r="E183">
      <v>34290</v>
    </nc>
  </rcc>
  <rcc rId="49757" sId="5">
    <nc r="E184">
      <v>27380</v>
    </nc>
  </rcc>
  <rcc rId="49758" sId="5">
    <nc r="E185">
      <v>13460</v>
    </nc>
  </rcc>
  <rcc rId="49759" sId="5">
    <nc r="E186">
      <v>23345</v>
    </nc>
  </rcc>
  <rcc rId="49760" sId="5">
    <nc r="E187">
      <v>41605</v>
    </nc>
  </rcc>
  <rcc rId="49761" sId="5">
    <nc r="E188">
      <v>16325</v>
    </nc>
  </rcc>
  <rcc rId="49762" sId="5">
    <nc r="E189">
      <v>131020</v>
    </nc>
  </rcc>
  <rcc rId="49763" sId="5">
    <nc r="E190">
      <v>12295</v>
    </nc>
  </rcc>
  <rcc rId="49764" sId="5">
    <nc r="E191">
      <v>33645</v>
    </nc>
  </rcc>
  <rcc rId="49765" sId="5">
    <nc r="E192">
      <v>40790</v>
    </nc>
  </rcc>
  <rcc rId="49766" sId="5">
    <nc r="E193">
      <v>29425</v>
    </nc>
  </rcc>
  <rcc rId="49767" sId="5">
    <nc r="E194">
      <v>10225</v>
    </nc>
  </rcc>
  <rcc rId="49768" sId="5">
    <nc r="E195">
      <v>12275</v>
    </nc>
  </rcc>
  <rcc rId="49769" sId="5">
    <nc r="E196">
      <v>32125</v>
    </nc>
  </rcc>
  <rcc rId="49770" sId="5">
    <nc r="E197">
      <v>12085</v>
    </nc>
  </rcc>
  <rcc rId="49771" sId="5">
    <nc r="E198">
      <v>21145</v>
    </nc>
  </rcc>
  <rcc rId="49772" sId="5">
    <nc r="E199">
      <v>17090</v>
    </nc>
  </rcc>
  <rcc rId="49773" sId="5">
    <nc r="E201">
      <v>19350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88" sId="10">
    <oc r="C7">
      <f>'Общ. счетчики'!G50-C8</f>
    </oc>
    <nc r="C7">
      <f>'Общ. счетчики'!G35-C8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90">
    <dxf>
      <fill>
        <patternFill>
          <bgColor theme="0"/>
        </patternFill>
      </fill>
    </dxf>
  </rfmt>
  <rcc rId="49789" sId="5">
    <nc r="E90">
      <v>28555</v>
    </nc>
  </rcc>
  <rcc rId="49790" sId="5">
    <oc r="F202">
      <f>SUM(F6:F201)-G202</f>
    </oc>
    <nc r="F202">
      <f>SUM(F6:F201)-G202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5" sId="10" numFmtId="34">
    <oc r="C9">
      <v>2</v>
    </oc>
    <nc r="C9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6" sId="10">
    <oc r="C7">
      <f>'Общ. счетчики'!G35-C8</f>
    </oc>
    <nc r="C7">
      <f>'Общ. счетчики'!G50-C8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1" sId="13" numFmtId="4">
    <oc r="D5">
      <v>9328.73</v>
    </oc>
    <nc r="D5">
      <v>9456.56</v>
    </nc>
  </rcc>
  <rcc rId="49822" sId="13" numFmtId="4">
    <oc r="D8">
      <v>334633</v>
    </oc>
    <nc r="D8">
      <v>338259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3" sId="13" numFmtId="4">
    <oc r="D8">
      <v>338259</v>
    </oc>
    <nc r="D8">
      <v>338360</v>
    </nc>
  </rcc>
  <rcc rId="49824" sId="13">
    <oc r="F6">
      <f>F7*0.0743</f>
    </oc>
    <nc r="F6">
      <f>F7*0.0823</f>
    </nc>
  </rcc>
  <rcc rId="49825" sId="13">
    <oc r="G6">
      <f>G7*0.0743</f>
    </oc>
    <nc r="G6">
      <f>G7*0.0823</f>
    </nc>
  </rcc>
  <rcc rId="49826" sId="13">
    <oc r="E6">
      <f>E7*0.0743</f>
    </oc>
    <nc r="E6">
      <f>E7*0.0823</f>
    </nc>
  </rcc>
  <rcc rId="49827" sId="13">
    <oc r="E7">
      <f>1488-F7</f>
    </oc>
    <nc r="E7">
      <f>1514-F7</f>
    </nc>
  </rcc>
  <rcc rId="49828" sId="13">
    <oc r="F7">
      <f>178*3.23</f>
    </oc>
    <nc r="F7">
      <f>148*3.23</f>
    </nc>
  </rcc>
  <rcc rId="49829" sId="13">
    <oc r="F8">
      <f>178*4.33</f>
    </oc>
    <nc r="F8">
      <f>148*4.33</f>
    </nc>
  </rcc>
  <rcc rId="49830" sId="13" numFmtId="4">
    <oc r="E8">
      <v>1295</v>
    </oc>
    <nc r="E8">
      <v>1495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59" sId="10" numFmtId="34">
    <oc r="D7">
      <v>5.05</v>
    </oc>
    <nc r="D7">
      <v>5.57</v>
    </nc>
  </rcc>
  <rcc rId="49860" sId="10" numFmtId="34">
    <oc r="D8">
      <v>5.05</v>
    </oc>
    <nc r="D8">
      <v>5.57</v>
    </nc>
  </rcc>
  <rcc rId="49861" sId="10" numFmtId="34">
    <oc r="D13">
      <v>5.05</v>
    </oc>
    <nc r="D13">
      <v>5.57</v>
    </nc>
  </rcc>
  <rcc rId="49862" sId="10" numFmtId="34">
    <oc r="D12">
      <v>2944.5</v>
    </oc>
    <nc r="D12">
      <v>3445.21</v>
    </nc>
  </rcc>
  <rcc rId="49863" sId="10" numFmtId="34">
    <oc r="D9">
      <v>32.520000000000003</v>
    </oc>
    <nc r="D9">
      <v>36.19</v>
    </nc>
  </rcc>
  <rcc rId="49864" sId="10" numFmtId="34">
    <oc r="D11">
      <v>37.6</v>
    </oc>
    <nc r="D11">
      <v>42.01</v>
    </nc>
  </rcc>
  <rfmt sheetId="10" sqref="D10">
    <dxf>
      <fill>
        <patternFill>
          <bgColor rgb="FFFFFFCC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3AD25B1-22B1-4C65-A508-E9173EB4D475}" name="HP" id="-812052678" dateTime="2024-08-26T08:22:2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D56" sqref="D5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86" t="s">
        <v>1009</v>
      </c>
      <c r="B1" s="786"/>
      <c r="C1" s="786"/>
      <c r="D1" s="786"/>
      <c r="E1" s="786"/>
      <c r="F1" s="786"/>
      <c r="G1" s="786"/>
    </row>
    <row r="2" spans="1:8" ht="15" x14ac:dyDescent="0.2">
      <c r="A2" s="787" t="s">
        <v>2038</v>
      </c>
      <c r="B2" s="787"/>
      <c r="C2" s="787"/>
      <c r="D2" s="787"/>
      <c r="E2" s="787"/>
      <c r="F2" s="787"/>
      <c r="G2" s="787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1" t="s">
        <v>0</v>
      </c>
      <c r="B4" s="792" t="s">
        <v>1</v>
      </c>
      <c r="C4" s="792" t="s">
        <v>2</v>
      </c>
      <c r="D4" s="792"/>
      <c r="E4" s="788" t="s">
        <v>3</v>
      </c>
      <c r="F4" s="788" t="s">
        <v>4</v>
      </c>
      <c r="G4" s="792" t="s">
        <v>5</v>
      </c>
    </row>
    <row r="5" spans="1:8" ht="13.5" thickBot="1" x14ac:dyDescent="0.25">
      <c r="A5" s="789"/>
      <c r="B5" s="792"/>
      <c r="C5" s="792"/>
      <c r="D5" s="792"/>
      <c r="E5" s="789"/>
      <c r="F5" s="789"/>
      <c r="G5" s="792"/>
    </row>
    <row r="6" spans="1:8" ht="13.5" thickBot="1" x14ac:dyDescent="0.25">
      <c r="A6" s="790"/>
      <c r="B6" s="792"/>
      <c r="C6" s="5" t="s">
        <v>6</v>
      </c>
      <c r="D6" s="6" t="s">
        <v>7</v>
      </c>
      <c r="E6" s="790"/>
      <c r="F6" s="790"/>
      <c r="G6" s="792"/>
    </row>
    <row r="7" spans="1:8" ht="18" customHeight="1" thickBot="1" x14ac:dyDescent="0.25">
      <c r="A7" s="793" t="s">
        <v>1544</v>
      </c>
      <c r="B7" s="794"/>
      <c r="C7" s="794"/>
      <c r="D7" s="795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7965</v>
      </c>
      <c r="D8" s="21">
        <v>8060</v>
      </c>
      <c r="E8" s="154">
        <f>D8-C8</f>
        <v>95</v>
      </c>
      <c r="F8" s="21">
        <v>15</v>
      </c>
      <c r="G8" s="22">
        <f>E8*F8</f>
        <v>1425</v>
      </c>
      <c r="H8" s="8"/>
    </row>
    <row r="9" spans="1:8" ht="64.5" thickBot="1" x14ac:dyDescent="0.25">
      <c r="A9" s="9" t="s">
        <v>9</v>
      </c>
      <c r="B9" s="21">
        <v>29993299</v>
      </c>
      <c r="C9" s="22">
        <v>3470</v>
      </c>
      <c r="D9" s="22">
        <v>3498</v>
      </c>
      <c r="E9" s="154">
        <f>D9-C9</f>
        <v>28</v>
      </c>
      <c r="F9" s="22">
        <v>60</v>
      </c>
      <c r="G9" s="22">
        <f>E9*F9</f>
        <v>1680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17267</v>
      </c>
      <c r="D10" s="21">
        <v>17482</v>
      </c>
      <c r="E10" s="154">
        <f>D10-C10</f>
        <v>215</v>
      </c>
      <c r="F10" s="21">
        <v>40</v>
      </c>
      <c r="G10" s="22">
        <f>E10*F10</f>
        <v>8600</v>
      </c>
    </row>
    <row r="11" spans="1:8" ht="15" customHeight="1" thickBot="1" x14ac:dyDescent="0.25">
      <c r="A11" s="11" t="s">
        <v>11</v>
      </c>
      <c r="B11" s="25">
        <v>29993506</v>
      </c>
      <c r="C11" s="21">
        <v>23092</v>
      </c>
      <c r="D11" s="21">
        <v>23360</v>
      </c>
      <c r="E11" s="154">
        <f>D11-C11</f>
        <v>268</v>
      </c>
      <c r="F11" s="21">
        <v>60</v>
      </c>
      <c r="G11" s="22">
        <f>E11*F11</f>
        <v>16080</v>
      </c>
    </row>
    <row r="12" spans="1:8" ht="18" customHeight="1" thickBot="1" x14ac:dyDescent="0.25">
      <c r="A12" s="512" t="s">
        <v>1545</v>
      </c>
      <c r="B12" s="513"/>
      <c r="C12" s="179"/>
      <c r="D12" s="179"/>
      <c r="E12" s="154"/>
      <c r="F12" s="186"/>
      <c r="G12" s="12">
        <f>SUM(G8:G11)</f>
        <v>27785</v>
      </c>
    </row>
    <row r="13" spans="1:8" ht="42.75" customHeight="1" thickBot="1" x14ac:dyDescent="0.25">
      <c r="A13" s="7" t="s">
        <v>8</v>
      </c>
      <c r="B13" s="21">
        <v>29993434</v>
      </c>
      <c r="C13" s="20">
        <v>7824</v>
      </c>
      <c r="D13" s="20">
        <v>7887</v>
      </c>
      <c r="E13" s="154">
        <f t="shared" ref="E13:E16" si="0">D13-C13</f>
        <v>63</v>
      </c>
      <c r="F13" s="21">
        <v>10</v>
      </c>
      <c r="G13" s="22">
        <f t="shared" ref="G13:G16" si="1">E13*F13</f>
        <v>630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5799</v>
      </c>
      <c r="D14" s="21">
        <v>5827</v>
      </c>
      <c r="E14" s="154">
        <f t="shared" si="0"/>
        <v>28</v>
      </c>
      <c r="F14" s="21">
        <v>15</v>
      </c>
      <c r="G14" s="22">
        <f t="shared" si="1"/>
        <v>420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5274</v>
      </c>
      <c r="D15" s="21">
        <v>5338</v>
      </c>
      <c r="E15" s="154">
        <f t="shared" si="0"/>
        <v>64</v>
      </c>
      <c r="F15" s="21">
        <v>40</v>
      </c>
      <c r="G15" s="22">
        <f t="shared" si="1"/>
        <v>2560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9403</v>
      </c>
      <c r="D16" s="21">
        <v>9573</v>
      </c>
      <c r="E16" s="154">
        <f t="shared" si="0"/>
        <v>170</v>
      </c>
      <c r="F16" s="21">
        <v>30</v>
      </c>
      <c r="G16" s="22">
        <f t="shared" si="1"/>
        <v>5100</v>
      </c>
      <c r="H16" s="10"/>
    </row>
    <row r="17" spans="1:8" ht="18" customHeight="1" thickBot="1" x14ac:dyDescent="0.25">
      <c r="A17" s="803" t="s">
        <v>1546</v>
      </c>
      <c r="B17" s="804"/>
      <c r="C17" s="804"/>
      <c r="D17" s="807"/>
      <c r="E17" s="154"/>
      <c r="G17" s="16">
        <f>SUM(G13:G16)</f>
        <v>8710</v>
      </c>
    </row>
    <row r="18" spans="1:8" ht="39" customHeight="1" thickBot="1" x14ac:dyDescent="0.25">
      <c r="A18" s="7" t="s">
        <v>8</v>
      </c>
      <c r="B18" s="21">
        <v>29993452</v>
      </c>
      <c r="C18" s="21">
        <v>13488</v>
      </c>
      <c r="D18" s="21">
        <v>13608</v>
      </c>
      <c r="E18" s="154">
        <f t="shared" ref="E18:E21" si="2">D18-C18</f>
        <v>120</v>
      </c>
      <c r="F18" s="21">
        <v>10</v>
      </c>
      <c r="G18" s="22">
        <f t="shared" ref="G18:G21" si="3">E18*F18</f>
        <v>1200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3787</v>
      </c>
      <c r="D19" s="21">
        <v>3875</v>
      </c>
      <c r="E19" s="154">
        <f t="shared" si="2"/>
        <v>88</v>
      </c>
      <c r="F19" s="22">
        <v>15</v>
      </c>
      <c r="G19" s="22">
        <f t="shared" si="3"/>
        <v>1320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12555</v>
      </c>
      <c r="D20" s="20">
        <v>12686</v>
      </c>
      <c r="E20" s="154">
        <f t="shared" si="2"/>
        <v>131</v>
      </c>
      <c r="F20" s="21">
        <v>40</v>
      </c>
      <c r="G20" s="22">
        <f t="shared" si="3"/>
        <v>5240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15314</v>
      </c>
      <c r="D21" s="22">
        <v>15491</v>
      </c>
      <c r="E21" s="154">
        <f t="shared" si="2"/>
        <v>177</v>
      </c>
      <c r="F21" s="21">
        <v>30</v>
      </c>
      <c r="G21" s="22">
        <f t="shared" si="3"/>
        <v>5310</v>
      </c>
      <c r="H21" s="10"/>
    </row>
    <row r="22" spans="1:8" ht="13.5" thickBot="1" x14ac:dyDescent="0.25">
      <c r="A22" s="802"/>
      <c r="B22" s="802"/>
      <c r="C22" s="802"/>
      <c r="D22" s="802"/>
      <c r="E22" s="802"/>
      <c r="F22" s="5" t="s">
        <v>16</v>
      </c>
      <c r="G22" s="16">
        <f>SUM(G18:G21)</f>
        <v>13070</v>
      </c>
    </row>
    <row r="23" spans="1:8" ht="13.5" thickBot="1" x14ac:dyDescent="0.25">
      <c r="C23" s="17"/>
      <c r="D23" s="17"/>
      <c r="F23" s="5" t="s">
        <v>17</v>
      </c>
      <c r="G23" s="345">
        <f>G22+G17+G12</f>
        <v>49565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1" t="s">
        <v>0</v>
      </c>
      <c r="B26" s="788" t="s">
        <v>1</v>
      </c>
      <c r="C26" s="798" t="s">
        <v>2</v>
      </c>
      <c r="D26" s="799"/>
      <c r="E26" s="788" t="s">
        <v>3</v>
      </c>
      <c r="F26" s="788" t="s">
        <v>4</v>
      </c>
      <c r="G26" s="788" t="s">
        <v>5</v>
      </c>
    </row>
    <row r="27" spans="1:8" ht="13.5" thickBot="1" x14ac:dyDescent="0.25">
      <c r="A27" s="796"/>
      <c r="B27" s="789"/>
      <c r="C27" s="800"/>
      <c r="D27" s="801"/>
      <c r="E27" s="789"/>
      <c r="F27" s="789"/>
      <c r="G27" s="789"/>
    </row>
    <row r="28" spans="1:8" ht="13.5" thickBot="1" x14ac:dyDescent="0.25">
      <c r="A28" s="797"/>
      <c r="B28" s="790"/>
      <c r="C28" s="5" t="s">
        <v>6</v>
      </c>
      <c r="D28" s="6" t="s">
        <v>7</v>
      </c>
      <c r="E28" s="790"/>
      <c r="F28" s="790"/>
      <c r="G28" s="790"/>
    </row>
    <row r="29" spans="1:8" ht="25.5" customHeight="1" thickBot="1" x14ac:dyDescent="0.25">
      <c r="A29" s="805"/>
      <c r="B29" s="806"/>
      <c r="C29" s="806"/>
      <c r="D29" s="806"/>
      <c r="E29" s="142"/>
      <c r="G29" s="19"/>
    </row>
    <row r="30" spans="1:8" ht="15" customHeight="1" thickBot="1" x14ac:dyDescent="0.25">
      <c r="A30" s="14" t="s">
        <v>18</v>
      </c>
      <c r="B30" s="14" t="s">
        <v>1445</v>
      </c>
      <c r="C30" s="20">
        <v>5002</v>
      </c>
      <c r="D30" s="20">
        <v>5049</v>
      </c>
      <c r="E30" s="21">
        <f>D30-C30</f>
        <v>47</v>
      </c>
      <c r="F30" s="14">
        <v>30</v>
      </c>
      <c r="G30" s="149">
        <f>E30*F30</f>
        <v>1410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4635</v>
      </c>
      <c r="D31" s="21">
        <v>4726</v>
      </c>
      <c r="E31" s="21">
        <f>D31-C31</f>
        <v>91</v>
      </c>
      <c r="F31" s="21">
        <v>30</v>
      </c>
      <c r="G31" s="22">
        <f>E31*F31</f>
        <v>2730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1446</v>
      </c>
      <c r="C33" s="25">
        <v>22863</v>
      </c>
      <c r="D33" s="25">
        <v>22885</v>
      </c>
      <c r="E33" s="21">
        <f>D33-C33</f>
        <v>22</v>
      </c>
      <c r="F33" s="21">
        <v>30</v>
      </c>
      <c r="G33" s="22">
        <f>E33*F33</f>
        <v>660</v>
      </c>
      <c r="H33" s="10"/>
    </row>
    <row r="34" spans="1:8" ht="15" customHeight="1" thickBot="1" x14ac:dyDescent="0.25">
      <c r="A34" s="23" t="s">
        <v>21</v>
      </c>
      <c r="B34" s="14" t="s">
        <v>1447</v>
      </c>
      <c r="C34" s="158">
        <v>17820</v>
      </c>
      <c r="D34" s="158">
        <v>18014</v>
      </c>
      <c r="E34" s="21">
        <f>D34-C34</f>
        <v>194</v>
      </c>
      <c r="F34" s="21">
        <v>30</v>
      </c>
      <c r="G34" s="22">
        <f>E34*F34</f>
        <v>5820</v>
      </c>
      <c r="H34" s="10"/>
    </row>
    <row r="35" spans="1:8" ht="16.5" customHeight="1" thickBot="1" x14ac:dyDescent="0.25">
      <c r="A35" s="803" t="s">
        <v>22</v>
      </c>
      <c r="B35" s="804"/>
      <c r="C35" s="185"/>
      <c r="D35" s="185"/>
      <c r="E35" s="148"/>
      <c r="F35" s="5" t="s">
        <v>16</v>
      </c>
      <c r="G35" s="541">
        <f>SUM(G30:G34)</f>
        <v>10620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17060</v>
      </c>
      <c r="D36" s="22">
        <v>17189</v>
      </c>
      <c r="E36" s="22">
        <f t="shared" ref="E36:E39" si="4">D36-C36</f>
        <v>129</v>
      </c>
      <c r="F36" s="21">
        <v>15</v>
      </c>
      <c r="G36" s="22">
        <f t="shared" ref="G36:G39" si="5">E36*F36</f>
        <v>1935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2991</v>
      </c>
      <c r="D37" s="21">
        <v>3029</v>
      </c>
      <c r="E37" s="22">
        <f t="shared" si="4"/>
        <v>38</v>
      </c>
      <c r="F37" s="21">
        <v>60</v>
      </c>
      <c r="G37" s="22">
        <f t="shared" si="5"/>
        <v>2280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32918</v>
      </c>
      <c r="D38" s="20">
        <v>33200</v>
      </c>
      <c r="E38" s="22">
        <f t="shared" si="4"/>
        <v>282</v>
      </c>
      <c r="F38" s="21">
        <v>60</v>
      </c>
      <c r="G38" s="22">
        <f t="shared" si="5"/>
        <v>16920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27922</v>
      </c>
      <c r="D39" s="22">
        <v>28215</v>
      </c>
      <c r="E39" s="22">
        <f t="shared" si="4"/>
        <v>293</v>
      </c>
      <c r="F39" s="21">
        <v>80</v>
      </c>
      <c r="G39" s="22">
        <f t="shared" si="5"/>
        <v>23440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44575</v>
      </c>
    </row>
    <row r="41" spans="1:8" ht="13.5" thickBot="1" x14ac:dyDescent="0.25"/>
    <row r="42" spans="1:8" x14ac:dyDescent="0.2">
      <c r="A42" s="791" t="s">
        <v>0</v>
      </c>
      <c r="B42" s="788" t="s">
        <v>1</v>
      </c>
      <c r="C42" s="798" t="s">
        <v>2</v>
      </c>
      <c r="D42" s="799"/>
      <c r="E42" s="788" t="s">
        <v>3</v>
      </c>
      <c r="F42" s="788" t="s">
        <v>4</v>
      </c>
      <c r="G42" s="788" t="s">
        <v>5</v>
      </c>
    </row>
    <row r="43" spans="1:8" ht="13.5" thickBot="1" x14ac:dyDescent="0.25">
      <c r="A43" s="796"/>
      <c r="B43" s="789"/>
      <c r="C43" s="800"/>
      <c r="D43" s="801"/>
      <c r="E43" s="789"/>
      <c r="F43" s="789"/>
      <c r="G43" s="789"/>
    </row>
    <row r="44" spans="1:8" ht="13.5" thickBot="1" x14ac:dyDescent="0.25">
      <c r="A44" s="797"/>
      <c r="B44" s="790"/>
      <c r="C44" s="5" t="s">
        <v>6</v>
      </c>
      <c r="D44" s="6" t="s">
        <v>7</v>
      </c>
      <c r="E44" s="790"/>
      <c r="F44" s="790"/>
      <c r="G44" s="790"/>
    </row>
    <row r="45" spans="1:8" ht="15" customHeight="1" thickBot="1" x14ac:dyDescent="0.25">
      <c r="A45" s="810" t="s">
        <v>1547</v>
      </c>
      <c r="B45" s="14" t="s">
        <v>1448</v>
      </c>
      <c r="C45" s="20">
        <v>14768</v>
      </c>
      <c r="D45" s="20">
        <v>14980</v>
      </c>
      <c r="E45" s="21">
        <f t="shared" ref="E45:E47" si="6">D45-C45</f>
        <v>212</v>
      </c>
      <c r="F45" s="20">
        <v>40</v>
      </c>
      <c r="G45" s="22">
        <f t="shared" ref="G45:G47" si="7">E45*F45</f>
        <v>8480</v>
      </c>
      <c r="H45" s="10"/>
    </row>
    <row r="46" spans="1:8" ht="15" customHeight="1" thickBot="1" x14ac:dyDescent="0.25">
      <c r="A46" s="811"/>
      <c r="B46" s="14" t="s">
        <v>1449</v>
      </c>
      <c r="C46" s="20">
        <v>8967</v>
      </c>
      <c r="D46" s="20">
        <v>9069</v>
      </c>
      <c r="E46" s="21">
        <f t="shared" si="6"/>
        <v>102</v>
      </c>
      <c r="F46" s="20">
        <v>20</v>
      </c>
      <c r="G46" s="22">
        <f t="shared" si="7"/>
        <v>2040</v>
      </c>
      <c r="H46" s="10"/>
    </row>
    <row r="47" spans="1:8" ht="15" customHeight="1" thickBot="1" x14ac:dyDescent="0.25">
      <c r="A47" s="812"/>
      <c r="B47" s="14" t="s">
        <v>1450</v>
      </c>
      <c r="C47" s="20">
        <v>1656</v>
      </c>
      <c r="D47" s="20">
        <v>1675</v>
      </c>
      <c r="E47" s="21">
        <f t="shared" si="6"/>
        <v>19</v>
      </c>
      <c r="F47" s="20">
        <v>80</v>
      </c>
      <c r="G47" s="22">
        <f t="shared" si="7"/>
        <v>1520</v>
      </c>
      <c r="H47" s="10"/>
    </row>
    <row r="48" spans="1:8" ht="15" customHeight="1" thickBot="1" x14ac:dyDescent="0.25">
      <c r="A48" s="808" t="s">
        <v>1540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09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12040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116800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1339</v>
      </c>
      <c r="B53" s="363">
        <f>SUM(G10:G11)+SUM(G15:G16)+SUM(G20:G21)+SUM(G38:G39)</f>
        <v>83250</v>
      </c>
      <c r="D53" s="352"/>
      <c r="E53" s="352"/>
      <c r="F53" s="489"/>
    </row>
    <row r="54" spans="1:7" ht="21.75" customHeight="1" x14ac:dyDescent="0.2">
      <c r="A54" s="252" t="s">
        <v>1412</v>
      </c>
      <c r="B54" s="363">
        <f>G50</f>
        <v>12040</v>
      </c>
      <c r="D54" s="17"/>
      <c r="G54" s="18"/>
    </row>
    <row r="55" spans="1:7" ht="21.75" customHeight="1" x14ac:dyDescent="0.2">
      <c r="A55" s="252" t="s">
        <v>1495</v>
      </c>
      <c r="B55" s="363">
        <f>G8+G9+G13+G14+G18+G19+G35+G36+G37</f>
        <v>21510</v>
      </c>
      <c r="D55" s="17"/>
      <c r="G55" s="18"/>
    </row>
    <row r="57" spans="1:7" x14ac:dyDescent="0.2">
      <c r="B57" t="s">
        <v>1358</v>
      </c>
    </row>
    <row r="59" spans="1:7" x14ac:dyDescent="0.2">
      <c r="B59" t="s">
        <v>1340</v>
      </c>
    </row>
  </sheetData>
  <customSheetViews>
    <customSheetView guid="{59BB3A05-2517-4212-B4B0-766CE27362F6}" scale="120" showPageBreaks="1" fitToPage="1" printArea="1" view="pageBreakPreview">
      <selection activeCell="D56" sqref="D5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F72" sqref="F72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3" t="s">
        <v>495</v>
      </c>
      <c r="D1" s="814"/>
      <c r="E1" s="814"/>
    </row>
    <row r="2" spans="1:9" ht="20.25" customHeight="1" thickBot="1" x14ac:dyDescent="0.25">
      <c r="A2" s="1" t="s">
        <v>496</v>
      </c>
      <c r="B2" s="1"/>
      <c r="C2" s="1"/>
      <c r="E2" s="815" t="s">
        <v>2036</v>
      </c>
      <c r="F2" s="815"/>
      <c r="H2" s="817"/>
      <c r="I2" s="817"/>
    </row>
    <row r="3" spans="1:9" ht="13.5" thickBot="1" x14ac:dyDescent="0.25">
      <c r="A3" s="818" t="s">
        <v>1116</v>
      </c>
      <c r="B3" s="816" t="s">
        <v>481</v>
      </c>
      <c r="C3" s="816" t="s">
        <v>1</v>
      </c>
      <c r="D3" s="816" t="s">
        <v>2</v>
      </c>
      <c r="E3" s="816"/>
      <c r="F3" s="816" t="s">
        <v>5</v>
      </c>
      <c r="H3" s="817"/>
      <c r="I3" s="817"/>
    </row>
    <row r="4" spans="1:9" ht="13.5" thickBot="1" x14ac:dyDescent="0.25">
      <c r="A4" s="819"/>
      <c r="B4" s="816"/>
      <c r="C4" s="816"/>
      <c r="D4" s="816"/>
      <c r="E4" s="816"/>
      <c r="F4" s="816"/>
      <c r="H4" s="817"/>
      <c r="I4" s="817"/>
    </row>
    <row r="5" spans="1:9" ht="13.5" thickBot="1" x14ac:dyDescent="0.25">
      <c r="A5" s="820"/>
      <c r="B5" s="821"/>
      <c r="C5" s="816"/>
      <c r="D5" s="109" t="s">
        <v>6</v>
      </c>
      <c r="E5" s="110" t="s">
        <v>7</v>
      </c>
      <c r="F5" s="816"/>
    </row>
    <row r="6" spans="1:9" ht="13.5" thickBot="1" x14ac:dyDescent="0.25">
      <c r="A6" s="221" t="s">
        <v>497</v>
      </c>
      <c r="B6" s="612" t="s">
        <v>1043</v>
      </c>
      <c r="C6" s="685" t="s">
        <v>1963</v>
      </c>
      <c r="D6" s="21">
        <v>2385</v>
      </c>
      <c r="E6" s="21">
        <v>2655</v>
      </c>
      <c r="F6" s="310">
        <f t="shared" ref="F6" si="0">E6-D6</f>
        <v>270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24750</v>
      </c>
      <c r="E7" s="21">
        <v>24850</v>
      </c>
      <c r="F7" s="310">
        <f t="shared" ref="F7:F68" si="1">E7-D7</f>
        <v>100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1707</v>
      </c>
      <c r="D8" s="21">
        <v>22735</v>
      </c>
      <c r="E8" s="21">
        <v>23005</v>
      </c>
      <c r="F8" s="310">
        <f t="shared" si="1"/>
        <v>270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1626</v>
      </c>
      <c r="D9" s="151">
        <v>33135</v>
      </c>
      <c r="E9" s="151">
        <v>33530</v>
      </c>
      <c r="F9" s="310">
        <f t="shared" ref="F9" si="2">E9-D9</f>
        <v>395</v>
      </c>
      <c r="G9" s="32"/>
    </row>
    <row r="10" spans="1:9" ht="13.5" customHeight="1" thickBot="1" x14ac:dyDescent="0.25">
      <c r="A10" s="222" t="s">
        <v>503</v>
      </c>
      <c r="B10" s="614" t="s">
        <v>1751</v>
      </c>
      <c r="C10" s="592" t="s">
        <v>504</v>
      </c>
      <c r="D10" s="574"/>
      <c r="E10" s="574"/>
      <c r="F10" s="778">
        <v>0</v>
      </c>
      <c r="G10" s="574" t="s">
        <v>1578</v>
      </c>
    </row>
    <row r="11" spans="1:9" ht="12.75" customHeight="1" thickBot="1" x14ac:dyDescent="0.25">
      <c r="A11" s="223" t="s">
        <v>506</v>
      </c>
      <c r="B11" s="613" t="s">
        <v>1682</v>
      </c>
      <c r="C11" s="593" t="s">
        <v>979</v>
      </c>
      <c r="D11" s="151">
        <v>28265</v>
      </c>
      <c r="E11" s="151">
        <v>28395</v>
      </c>
      <c r="F11" s="310">
        <f t="shared" si="1"/>
        <v>130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21620</v>
      </c>
      <c r="E12" s="28">
        <v>21735</v>
      </c>
      <c r="F12" s="310">
        <f t="shared" si="1"/>
        <v>115</v>
      </c>
      <c r="G12" s="568"/>
    </row>
    <row r="13" spans="1:9" ht="13.5" customHeight="1" thickBot="1" x14ac:dyDescent="0.25">
      <c r="A13" s="171" t="s">
        <v>508</v>
      </c>
      <c r="B13" s="613" t="s">
        <v>1683</v>
      </c>
      <c r="C13" s="593" t="s">
        <v>1708</v>
      </c>
      <c r="D13" s="21">
        <v>38015</v>
      </c>
      <c r="E13" s="21">
        <v>38395</v>
      </c>
      <c r="F13" s="310">
        <f t="shared" si="1"/>
        <v>380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1709</v>
      </c>
      <c r="D14" s="157">
        <v>23655</v>
      </c>
      <c r="E14" s="157">
        <v>23880</v>
      </c>
      <c r="F14" s="310">
        <f t="shared" si="1"/>
        <v>225</v>
      </c>
      <c r="G14" s="135" t="s">
        <v>510</v>
      </c>
    </row>
    <row r="15" spans="1:9" ht="15.75" customHeight="1" thickBot="1" x14ac:dyDescent="0.25">
      <c r="A15" s="283" t="s">
        <v>1356</v>
      </c>
      <c r="B15" s="615" t="s">
        <v>1049</v>
      </c>
      <c r="C15" s="595" t="s">
        <v>1336</v>
      </c>
      <c r="D15" s="158">
        <v>44860</v>
      </c>
      <c r="E15" s="158">
        <v>45105</v>
      </c>
      <c r="F15" s="310">
        <f t="shared" si="1"/>
        <v>245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1971</v>
      </c>
      <c r="C16" s="592" t="s">
        <v>512</v>
      </c>
      <c r="D16" s="372">
        <v>43995</v>
      </c>
      <c r="E16" s="372">
        <v>44040</v>
      </c>
      <c r="F16" s="310">
        <f t="shared" si="1"/>
        <v>45</v>
      </c>
      <c r="G16" s="111"/>
    </row>
    <row r="17" spans="1:13" ht="15" customHeight="1" thickBot="1" x14ac:dyDescent="0.25">
      <c r="A17" s="283" t="s">
        <v>513</v>
      </c>
      <c r="B17" s="614" t="s">
        <v>1684</v>
      </c>
      <c r="C17" s="596" t="s">
        <v>1710</v>
      </c>
      <c r="D17" s="275">
        <v>41100</v>
      </c>
      <c r="E17" s="275">
        <v>41735</v>
      </c>
      <c r="F17" s="310">
        <f t="shared" si="1"/>
        <v>635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1711</v>
      </c>
      <c r="D18" s="22">
        <v>19820</v>
      </c>
      <c r="E18" s="22">
        <v>20110</v>
      </c>
      <c r="F18" s="310">
        <f t="shared" si="1"/>
        <v>290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1619</v>
      </c>
      <c r="D19" s="21">
        <v>3325</v>
      </c>
      <c r="E19" s="21">
        <v>3385</v>
      </c>
      <c r="F19" s="310">
        <f t="shared" ref="F19" si="3">E19-D19</f>
        <v>60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1712</v>
      </c>
      <c r="D20" s="21">
        <v>3310</v>
      </c>
      <c r="E20" s="21">
        <v>3360</v>
      </c>
      <c r="F20" s="310">
        <f t="shared" ref="F20" si="4">E20-D20</f>
        <v>50</v>
      </c>
      <c r="G20" s="124"/>
    </row>
    <row r="21" spans="1:13" ht="13.5" customHeight="1" thickBot="1" x14ac:dyDescent="0.25">
      <c r="A21" s="171" t="s">
        <v>518</v>
      </c>
      <c r="B21" s="613" t="s">
        <v>1685</v>
      </c>
      <c r="C21" s="598" t="s">
        <v>1583</v>
      </c>
      <c r="D21" s="21">
        <v>31455</v>
      </c>
      <c r="E21" s="21">
        <v>31690</v>
      </c>
      <c r="F21" s="310">
        <f t="shared" si="1"/>
        <v>235</v>
      </c>
      <c r="G21" s="518"/>
    </row>
    <row r="22" spans="1:13" ht="13.5" customHeight="1" thickBot="1" x14ac:dyDescent="0.25">
      <c r="A22" s="171" t="s">
        <v>519</v>
      </c>
      <c r="B22" s="614" t="s">
        <v>1686</v>
      </c>
      <c r="C22" s="597" t="s">
        <v>1535</v>
      </c>
      <c r="D22" s="22">
        <v>9605</v>
      </c>
      <c r="E22" s="22">
        <v>9765</v>
      </c>
      <c r="F22" s="310">
        <f t="shared" si="1"/>
        <v>160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1980</v>
      </c>
      <c r="D23" s="22">
        <v>2640</v>
      </c>
      <c r="E23" s="22">
        <v>2890</v>
      </c>
      <c r="F23" s="310">
        <f t="shared" ref="F23" si="5">E23-D23</f>
        <v>250</v>
      </c>
      <c r="G23" s="124"/>
    </row>
    <row r="24" spans="1:13" ht="13.5" customHeight="1" thickBot="1" x14ac:dyDescent="0.25">
      <c r="A24" s="171" t="s">
        <v>522</v>
      </c>
      <c r="B24" s="614" t="s">
        <v>1687</v>
      </c>
      <c r="C24" s="597" t="s">
        <v>1536</v>
      </c>
      <c r="D24" s="22">
        <v>12020</v>
      </c>
      <c r="E24" s="22">
        <v>12455</v>
      </c>
      <c r="F24" s="310">
        <f t="shared" si="1"/>
        <v>435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1713</v>
      </c>
      <c r="D25" s="22">
        <v>15790</v>
      </c>
      <c r="E25" s="22">
        <v>15895</v>
      </c>
      <c r="F25" s="310">
        <f t="shared" si="1"/>
        <v>105</v>
      </c>
      <c r="G25" s="349"/>
    </row>
    <row r="26" spans="1:13" ht="13.5" customHeight="1" thickBot="1" x14ac:dyDescent="0.25">
      <c r="A26" s="171" t="s">
        <v>524</v>
      </c>
      <c r="B26" s="614" t="s">
        <v>1688</v>
      </c>
      <c r="C26" s="597" t="s">
        <v>1533</v>
      </c>
      <c r="D26" s="22">
        <v>15775</v>
      </c>
      <c r="E26" s="22">
        <v>16015</v>
      </c>
      <c r="F26" s="310">
        <f t="shared" si="1"/>
        <v>240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51820</v>
      </c>
      <c r="E27" s="22">
        <v>51975</v>
      </c>
      <c r="F27" s="310">
        <f t="shared" si="1"/>
        <v>155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1480</v>
      </c>
      <c r="C28" s="597" t="s">
        <v>1714</v>
      </c>
      <c r="D28" s="22">
        <v>13390</v>
      </c>
      <c r="E28" s="22">
        <v>13555</v>
      </c>
      <c r="F28" s="310">
        <f t="shared" si="1"/>
        <v>165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74965</v>
      </c>
      <c r="E29" s="22">
        <v>75230</v>
      </c>
      <c r="F29" s="310">
        <f t="shared" si="1"/>
        <v>265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1633</v>
      </c>
      <c r="D30" s="22">
        <v>10715</v>
      </c>
      <c r="E30" s="22">
        <v>10895</v>
      </c>
      <c r="F30" s="310">
        <f t="shared" ref="F30" si="6">E30-D30</f>
        <v>180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1674</v>
      </c>
      <c r="D31" s="22">
        <v>2825</v>
      </c>
      <c r="E31" s="22">
        <v>2970</v>
      </c>
      <c r="F31" s="310">
        <f t="shared" ref="F31" si="7">E31-D31</f>
        <v>145</v>
      </c>
      <c r="G31" s="113"/>
    </row>
    <row r="32" spans="1:13" ht="13.5" customHeight="1" thickBot="1" x14ac:dyDescent="0.25">
      <c r="A32" s="223" t="s">
        <v>533</v>
      </c>
      <c r="B32" s="614" t="s">
        <v>1686</v>
      </c>
      <c r="C32" s="598" t="s">
        <v>985</v>
      </c>
      <c r="D32" s="22">
        <v>27730</v>
      </c>
      <c r="E32" s="22">
        <v>28010</v>
      </c>
      <c r="F32" s="310">
        <f t="shared" si="1"/>
        <v>280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2020</v>
      </c>
      <c r="D33" s="22">
        <v>1590</v>
      </c>
      <c r="E33" s="22">
        <v>1700</v>
      </c>
      <c r="F33" s="310">
        <f>E33-D33</f>
        <v>110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1715</v>
      </c>
      <c r="D34" s="22">
        <v>53425</v>
      </c>
      <c r="E34" s="22">
        <v>53935</v>
      </c>
      <c r="F34" s="310">
        <f t="shared" si="1"/>
        <v>510</v>
      </c>
      <c r="G34" s="135" t="s">
        <v>536</v>
      </c>
    </row>
    <row r="35" spans="1:10" ht="13.5" customHeight="1" thickBot="1" x14ac:dyDescent="0.25">
      <c r="A35" s="223" t="s">
        <v>537</v>
      </c>
      <c r="B35" s="613" t="s">
        <v>1681</v>
      </c>
      <c r="C35" s="597" t="s">
        <v>538</v>
      </c>
      <c r="D35" s="22">
        <v>58830</v>
      </c>
      <c r="E35" s="22">
        <v>58955</v>
      </c>
      <c r="F35" s="310">
        <f t="shared" si="1"/>
        <v>125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1716</v>
      </c>
      <c r="D36" s="22">
        <v>16255</v>
      </c>
      <c r="E36" s="22">
        <v>16425</v>
      </c>
      <c r="F36" s="310">
        <f t="shared" si="1"/>
        <v>170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39780</v>
      </c>
      <c r="E37" s="22">
        <v>40010</v>
      </c>
      <c r="F37" s="310">
        <f t="shared" si="1"/>
        <v>230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1717</v>
      </c>
      <c r="D38" s="22">
        <v>48790</v>
      </c>
      <c r="E38" s="22">
        <v>49125</v>
      </c>
      <c r="F38" s="310">
        <f t="shared" si="1"/>
        <v>335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35805</v>
      </c>
      <c r="E39" s="275">
        <v>36300</v>
      </c>
      <c r="F39" s="310">
        <f t="shared" si="1"/>
        <v>495</v>
      </c>
      <c r="G39" s="321"/>
    </row>
    <row r="40" spans="1:10" ht="11.25" customHeight="1" thickBot="1" x14ac:dyDescent="0.25">
      <c r="A40" s="171" t="s">
        <v>545</v>
      </c>
      <c r="B40" s="613" t="s">
        <v>1689</v>
      </c>
      <c r="C40" s="589" t="s">
        <v>546</v>
      </c>
      <c r="D40" s="275">
        <v>32445</v>
      </c>
      <c r="E40" s="275">
        <v>32640</v>
      </c>
      <c r="F40" s="310">
        <f t="shared" si="1"/>
        <v>195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1718</v>
      </c>
      <c r="D41" s="275">
        <v>34900</v>
      </c>
      <c r="E41" s="275">
        <v>35155</v>
      </c>
      <c r="F41" s="310">
        <f t="shared" si="1"/>
        <v>255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32475</v>
      </c>
      <c r="E42" s="275">
        <v>32545</v>
      </c>
      <c r="F42" s="310">
        <f t="shared" si="1"/>
        <v>70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1664</v>
      </c>
      <c r="D43" s="22">
        <v>7865</v>
      </c>
      <c r="E43" s="22">
        <v>8005</v>
      </c>
      <c r="F43" s="310">
        <f t="shared" si="1"/>
        <v>140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1690</v>
      </c>
      <c r="C44" s="599" t="s">
        <v>1719</v>
      </c>
      <c r="D44" s="21">
        <v>37530</v>
      </c>
      <c r="E44" s="21">
        <v>37575</v>
      </c>
      <c r="F44" s="310">
        <f t="shared" si="1"/>
        <v>45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1595</v>
      </c>
      <c r="D45" s="22">
        <v>28560</v>
      </c>
      <c r="E45" s="22">
        <v>28840</v>
      </c>
      <c r="F45" s="310">
        <f t="shared" si="1"/>
        <v>280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1720</v>
      </c>
      <c r="D46" s="22">
        <v>46870</v>
      </c>
      <c r="E46" s="22">
        <v>47185</v>
      </c>
      <c r="F46" s="310">
        <f t="shared" si="1"/>
        <v>315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56410</v>
      </c>
      <c r="E47" s="22">
        <v>56810</v>
      </c>
      <c r="F47" s="310">
        <f t="shared" si="1"/>
        <v>400</v>
      </c>
      <c r="G47" s="587"/>
    </row>
    <row r="48" spans="1:10" ht="13.5" customHeight="1" thickBot="1" x14ac:dyDescent="0.25">
      <c r="A48" s="25" t="s">
        <v>557</v>
      </c>
      <c r="B48" s="613" t="s">
        <v>1691</v>
      </c>
      <c r="C48" s="589" t="s">
        <v>558</v>
      </c>
      <c r="D48" s="22">
        <v>43555</v>
      </c>
      <c r="E48" s="22">
        <v>43615</v>
      </c>
      <c r="F48" s="310">
        <f t="shared" si="1"/>
        <v>60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1721</v>
      </c>
      <c r="D49" s="157">
        <v>92130</v>
      </c>
      <c r="E49" s="157">
        <v>92315</v>
      </c>
      <c r="F49" s="310">
        <f t="shared" si="1"/>
        <v>185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1722</v>
      </c>
      <c r="D50" s="21">
        <v>85280</v>
      </c>
      <c r="E50" s="21">
        <v>85670</v>
      </c>
      <c r="F50" s="310">
        <f t="shared" si="1"/>
        <v>390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1723</v>
      </c>
      <c r="D51" s="22">
        <v>11965</v>
      </c>
      <c r="E51" s="22">
        <v>12100</v>
      </c>
      <c r="F51" s="310">
        <f t="shared" si="1"/>
        <v>135</v>
      </c>
    </row>
    <row r="52" spans="1:13" ht="13.5" customHeight="1" thickBot="1" x14ac:dyDescent="0.25">
      <c r="A52" s="25" t="s">
        <v>563</v>
      </c>
      <c r="B52" s="613" t="s">
        <v>1692</v>
      </c>
      <c r="C52" s="598" t="s">
        <v>1724</v>
      </c>
      <c r="D52" s="22">
        <v>12890</v>
      </c>
      <c r="E52" s="22">
        <v>13010</v>
      </c>
      <c r="F52" s="310">
        <f t="shared" si="1"/>
        <v>120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1725</v>
      </c>
      <c r="D53" s="22">
        <v>23275</v>
      </c>
      <c r="E53" s="22">
        <v>23455</v>
      </c>
      <c r="F53" s="310">
        <f t="shared" si="1"/>
        <v>180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1726</v>
      </c>
      <c r="D54" s="21">
        <v>14445</v>
      </c>
      <c r="E54" s="21">
        <v>14635</v>
      </c>
      <c r="F54" s="310">
        <f t="shared" si="1"/>
        <v>190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1693</v>
      </c>
      <c r="C55" s="603" t="s">
        <v>568</v>
      </c>
      <c r="D55" s="22">
        <v>46345</v>
      </c>
      <c r="E55" s="22">
        <v>46475</v>
      </c>
      <c r="F55" s="310">
        <f t="shared" si="1"/>
        <v>130</v>
      </c>
    </row>
    <row r="56" spans="1:13" ht="12.95" customHeight="1" thickBot="1" x14ac:dyDescent="0.25">
      <c r="A56" s="221" t="s">
        <v>569</v>
      </c>
      <c r="B56" s="613" t="s">
        <v>1694</v>
      </c>
      <c r="C56" s="591" t="s">
        <v>1727</v>
      </c>
      <c r="D56" s="151">
        <v>13210</v>
      </c>
      <c r="E56" s="151">
        <v>13415</v>
      </c>
      <c r="F56" s="310">
        <f t="shared" si="1"/>
        <v>205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3785</v>
      </c>
      <c r="E57" s="151">
        <v>4155</v>
      </c>
      <c r="F57" s="310">
        <f>E57-D57</f>
        <v>370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1695</v>
      </c>
      <c r="C58" s="593" t="s">
        <v>1728</v>
      </c>
      <c r="D58" s="157">
        <v>25610</v>
      </c>
      <c r="E58" s="157">
        <v>25765</v>
      </c>
      <c r="F58" s="310">
        <f t="shared" si="1"/>
        <v>155</v>
      </c>
      <c r="G58" s="284"/>
    </row>
    <row r="59" spans="1:13" ht="13.5" customHeight="1" thickBot="1" x14ac:dyDescent="0.25">
      <c r="A59" s="171" t="s">
        <v>1007</v>
      </c>
      <c r="B59" s="614" t="s">
        <v>1696</v>
      </c>
      <c r="C59" s="594" t="s">
        <v>1003</v>
      </c>
      <c r="D59" s="158">
        <v>24880</v>
      </c>
      <c r="E59" s="158">
        <v>25010</v>
      </c>
      <c r="F59" s="310">
        <f t="shared" si="1"/>
        <v>130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1729</v>
      </c>
      <c r="D60" s="151">
        <v>13300</v>
      </c>
      <c r="E60" s="151">
        <v>13330</v>
      </c>
      <c r="F60" s="310">
        <f t="shared" si="1"/>
        <v>30</v>
      </c>
      <c r="G60" s="341" t="s">
        <v>1362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2">
        <v>72840</v>
      </c>
      <c r="E61" s="22">
        <v>72980</v>
      </c>
      <c r="F61" s="310">
        <f t="shared" si="1"/>
        <v>140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1510</v>
      </c>
      <c r="D62" s="21">
        <v>16310</v>
      </c>
      <c r="E62" s="21">
        <v>16515</v>
      </c>
      <c r="F62" s="310">
        <f t="shared" si="1"/>
        <v>205</v>
      </c>
      <c r="G62" s="144" t="s">
        <v>1511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2200</v>
      </c>
      <c r="E63" s="157">
        <v>2205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21440</v>
      </c>
      <c r="E64" s="157">
        <v>21465</v>
      </c>
      <c r="F64" s="310">
        <f t="shared" ref="F64" si="8">E64-D64</f>
        <v>25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1730</v>
      </c>
      <c r="D65" s="22">
        <v>72740</v>
      </c>
      <c r="E65" s="22">
        <v>73255</v>
      </c>
      <c r="F65" s="310">
        <f t="shared" si="1"/>
        <v>515</v>
      </c>
    </row>
    <row r="66" spans="1:13" ht="12" customHeight="1" thickBot="1" x14ac:dyDescent="0.25">
      <c r="A66" s="223" t="s">
        <v>580</v>
      </c>
      <c r="B66" s="613" t="s">
        <v>1697</v>
      </c>
      <c r="C66" s="605" t="s">
        <v>1731</v>
      </c>
      <c r="D66" s="22">
        <v>36465</v>
      </c>
      <c r="E66" s="22">
        <v>36910</v>
      </c>
      <c r="F66" s="310">
        <f t="shared" si="1"/>
        <v>445</v>
      </c>
      <c r="G66" s="313"/>
    </row>
    <row r="67" spans="1:13" ht="12.95" customHeight="1" thickBot="1" x14ac:dyDescent="0.25">
      <c r="A67" s="171" t="s">
        <v>581</v>
      </c>
      <c r="B67" s="614" t="s">
        <v>1698</v>
      </c>
      <c r="C67" s="602" t="s">
        <v>1732</v>
      </c>
      <c r="D67" s="151">
        <v>8895</v>
      </c>
      <c r="E67" s="151">
        <v>8995</v>
      </c>
      <c r="F67" s="310">
        <f t="shared" si="1"/>
        <v>100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1733</v>
      </c>
      <c r="D68" s="161">
        <v>30525</v>
      </c>
      <c r="E68" s="161">
        <v>30850</v>
      </c>
      <c r="F68" s="310">
        <f t="shared" si="1"/>
        <v>325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>
        <v>58210</v>
      </c>
      <c r="E69" s="275">
        <v>58460</v>
      </c>
      <c r="F69" s="310">
        <f>E69-D69</f>
        <v>250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91155</v>
      </c>
      <c r="E70" s="156">
        <v>91360</v>
      </c>
      <c r="F70" s="310">
        <f t="shared" ref="F70:F108" si="9">E70-D70</f>
        <v>205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1699</v>
      </c>
      <c r="C71" s="590" t="s">
        <v>589</v>
      </c>
      <c r="D71" s="275">
        <v>38670</v>
      </c>
      <c r="E71" s="275">
        <v>38670</v>
      </c>
      <c r="F71" s="310">
        <f t="shared" si="9"/>
        <v>0</v>
      </c>
      <c r="G71">
        <v>38500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1734</v>
      </c>
      <c r="D72" s="22">
        <v>8305</v>
      </c>
      <c r="E72" s="22">
        <v>8505</v>
      </c>
      <c r="F72" s="310">
        <f t="shared" si="9"/>
        <v>200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1735</v>
      </c>
      <c r="D73" s="22">
        <v>63330</v>
      </c>
      <c r="E73" s="22">
        <v>63625</v>
      </c>
      <c r="F73" s="310">
        <f t="shared" si="9"/>
        <v>295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1630</v>
      </c>
      <c r="D74" s="154">
        <v>10640</v>
      </c>
      <c r="E74" s="154">
        <v>10915</v>
      </c>
      <c r="F74" s="567">
        <f t="shared" ref="F74" si="10">E74-D74</f>
        <v>275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28415</v>
      </c>
      <c r="E76" s="154">
        <v>28590</v>
      </c>
      <c r="F76" s="310">
        <f t="shared" si="9"/>
        <v>175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1620</v>
      </c>
      <c r="D77" s="22">
        <v>23395</v>
      </c>
      <c r="E77" s="22">
        <v>23860</v>
      </c>
      <c r="F77" s="310">
        <f t="shared" ref="F77" si="11">E77-D77</f>
        <v>465</v>
      </c>
      <c r="G77" s="544" t="s">
        <v>1621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41270</v>
      </c>
      <c r="E78" s="22">
        <v>41670</v>
      </c>
      <c r="F78" s="310">
        <f t="shared" si="9"/>
        <v>400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1736</v>
      </c>
      <c r="D79" s="22">
        <v>9115</v>
      </c>
      <c r="E79" s="22">
        <v>9190</v>
      </c>
      <c r="F79" s="310">
        <f t="shared" si="9"/>
        <v>75</v>
      </c>
      <c r="G79" s="456" t="s">
        <v>1456</v>
      </c>
    </row>
    <row r="80" spans="1:13" ht="12.95" customHeight="1" thickBot="1" x14ac:dyDescent="0.25">
      <c r="A80" s="223" t="s">
        <v>599</v>
      </c>
      <c r="B80" s="613" t="s">
        <v>1700</v>
      </c>
      <c r="C80" s="598" t="s">
        <v>600</v>
      </c>
      <c r="D80" s="161">
        <v>29995</v>
      </c>
      <c r="E80" s="161">
        <v>30135</v>
      </c>
      <c r="F80" s="310">
        <f t="shared" si="9"/>
        <v>140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1534</v>
      </c>
      <c r="D81" s="497">
        <v>12675</v>
      </c>
      <c r="E81" s="497">
        <v>12860</v>
      </c>
      <c r="F81" s="310">
        <f t="shared" si="9"/>
        <v>185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2021</v>
      </c>
      <c r="D82" s="497">
        <v>2210</v>
      </c>
      <c r="E82" s="497">
        <v>2430</v>
      </c>
      <c r="F82" s="310">
        <f>E82-D82</f>
        <v>220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1737</v>
      </c>
      <c r="D83" s="22">
        <v>8225</v>
      </c>
      <c r="E83" s="22">
        <v>8235</v>
      </c>
      <c r="F83" s="310">
        <f t="shared" si="9"/>
        <v>10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1738</v>
      </c>
      <c r="D84" s="22">
        <v>14635</v>
      </c>
      <c r="E84" s="22">
        <v>14860</v>
      </c>
      <c r="F84" s="310">
        <f t="shared" si="9"/>
        <v>225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1461</v>
      </c>
      <c r="D85" s="22">
        <v>10840</v>
      </c>
      <c r="E85" s="22">
        <v>10855</v>
      </c>
      <c r="F85" s="310">
        <f t="shared" si="9"/>
        <v>15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1701</v>
      </c>
      <c r="C86" s="598" t="s">
        <v>1739</v>
      </c>
      <c r="D86" s="22">
        <v>42355</v>
      </c>
      <c r="E86" s="22">
        <v>42460</v>
      </c>
      <c r="F86" s="310">
        <f t="shared" si="9"/>
        <v>105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1702</v>
      </c>
      <c r="C87" s="597" t="s">
        <v>608</v>
      </c>
      <c r="D87" s="22">
        <v>37030</v>
      </c>
      <c r="E87" s="22">
        <v>37220</v>
      </c>
      <c r="F87" s="310">
        <f t="shared" si="9"/>
        <v>190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20785</v>
      </c>
      <c r="E88" s="22">
        <v>21035</v>
      </c>
      <c r="F88" s="310">
        <f t="shared" si="9"/>
        <v>250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70295</v>
      </c>
      <c r="E89" s="22">
        <v>70515</v>
      </c>
      <c r="F89" s="310">
        <f t="shared" si="9"/>
        <v>220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63515</v>
      </c>
      <c r="E90" s="22">
        <v>63645</v>
      </c>
      <c r="F90" s="310">
        <f t="shared" si="9"/>
        <v>130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16595</v>
      </c>
      <c r="E91" s="22">
        <v>16900</v>
      </c>
      <c r="F91" s="310">
        <f t="shared" si="9"/>
        <v>305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1703</v>
      </c>
      <c r="C92" s="637" t="s">
        <v>1024</v>
      </c>
      <c r="D92" s="275">
        <v>13690</v>
      </c>
      <c r="E92" s="275">
        <v>13755</v>
      </c>
      <c r="F92" s="310">
        <f t="shared" si="9"/>
        <v>65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1740</v>
      </c>
      <c r="D93" s="22">
        <v>740</v>
      </c>
      <c r="E93" s="22">
        <v>740</v>
      </c>
      <c r="F93" s="310">
        <f t="shared" si="9"/>
        <v>0</v>
      </c>
      <c r="G93" s="586" t="s">
        <v>1578</v>
      </c>
    </row>
    <row r="94" spans="1:13" s="153" customFormat="1" ht="12.95" customHeight="1" thickBot="1" x14ac:dyDescent="0.25">
      <c r="A94" s="223" t="s">
        <v>617</v>
      </c>
      <c r="B94" s="613" t="s">
        <v>1351</v>
      </c>
      <c r="C94" s="598" t="s">
        <v>1741</v>
      </c>
      <c r="D94" s="22">
        <v>40455</v>
      </c>
      <c r="E94" s="22">
        <v>40795</v>
      </c>
      <c r="F94" s="310">
        <f t="shared" si="9"/>
        <v>340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1742</v>
      </c>
      <c r="D95" s="22">
        <v>17650</v>
      </c>
      <c r="E95" s="22">
        <v>17875</v>
      </c>
      <c r="F95" s="310">
        <f t="shared" si="9"/>
        <v>225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43015</v>
      </c>
      <c r="E96" s="275">
        <v>43015</v>
      </c>
      <c r="F96" s="310">
        <f t="shared" si="9"/>
        <v>0</v>
      </c>
      <c r="G96" s="693" t="s">
        <v>1967</v>
      </c>
    </row>
    <row r="97" spans="1:10" ht="15" customHeight="1" thickBot="1" x14ac:dyDescent="0.25">
      <c r="A97" s="283" t="s">
        <v>621</v>
      </c>
      <c r="B97" s="614" t="s">
        <v>1104</v>
      </c>
      <c r="C97" s="608" t="s">
        <v>1743</v>
      </c>
      <c r="D97" s="275">
        <v>27005</v>
      </c>
      <c r="E97" s="275">
        <v>27270</v>
      </c>
      <c r="F97" s="310">
        <f t="shared" si="9"/>
        <v>265</v>
      </c>
      <c r="G97" s="314" t="s">
        <v>1342</v>
      </c>
    </row>
    <row r="98" spans="1:10" ht="12.95" customHeight="1" thickBot="1" x14ac:dyDescent="0.25">
      <c r="A98" s="171" t="s">
        <v>622</v>
      </c>
      <c r="B98" s="613" t="s">
        <v>1704</v>
      </c>
      <c r="C98" s="589" t="s">
        <v>1625</v>
      </c>
      <c r="D98" s="157">
        <v>14220</v>
      </c>
      <c r="E98" s="157">
        <v>14440</v>
      </c>
      <c r="F98" s="310">
        <f t="shared" ref="F98" si="12">E98-D98</f>
        <v>220</v>
      </c>
      <c r="G98" s="540"/>
    </row>
    <row r="99" spans="1:10" ht="12.75" customHeight="1" thickBot="1" x14ac:dyDescent="0.25">
      <c r="A99" s="223" t="s">
        <v>623</v>
      </c>
      <c r="B99" s="614" t="s">
        <v>1705</v>
      </c>
      <c r="C99" s="602" t="s">
        <v>1744</v>
      </c>
      <c r="D99" s="157">
        <v>13930</v>
      </c>
      <c r="E99" s="157">
        <v>14235</v>
      </c>
      <c r="F99" s="310">
        <f t="shared" si="9"/>
        <v>305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1677</v>
      </c>
      <c r="C100" s="599" t="s">
        <v>1679</v>
      </c>
      <c r="D100" s="157">
        <v>6555</v>
      </c>
      <c r="E100" s="157">
        <v>6715</v>
      </c>
      <c r="F100" s="310">
        <f t="shared" ref="F100" si="13">E100-D100</f>
        <v>160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1473</v>
      </c>
      <c r="D101" s="164">
        <v>16945</v>
      </c>
      <c r="E101" s="164">
        <v>17100</v>
      </c>
      <c r="F101" s="310">
        <f t="shared" si="9"/>
        <v>155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55665</v>
      </c>
      <c r="E102" s="164">
        <v>56005</v>
      </c>
      <c r="F102" s="310">
        <f t="shared" si="9"/>
        <v>340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1745</v>
      </c>
      <c r="D103" s="22">
        <v>7090</v>
      </c>
      <c r="E103" s="22">
        <v>7095</v>
      </c>
      <c r="F103" s="310">
        <f t="shared" si="9"/>
        <v>5</v>
      </c>
      <c r="G103" s="347"/>
    </row>
    <row r="104" spans="1:10" ht="14.25" customHeight="1" thickBot="1" x14ac:dyDescent="0.25">
      <c r="A104" s="171" t="s">
        <v>628</v>
      </c>
      <c r="B104" s="613" t="s">
        <v>1366</v>
      </c>
      <c r="C104" s="599" t="s">
        <v>1746</v>
      </c>
      <c r="D104" s="21">
        <v>24725</v>
      </c>
      <c r="E104" s="21">
        <v>24885</v>
      </c>
      <c r="F104" s="310">
        <f t="shared" si="9"/>
        <v>160</v>
      </c>
      <c r="G104" s="314" t="s">
        <v>1363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22320</v>
      </c>
      <c r="E105" s="22">
        <v>22380</v>
      </c>
      <c r="F105" s="310">
        <f t="shared" si="9"/>
        <v>60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99430</v>
      </c>
      <c r="E106" s="21">
        <v>100120</v>
      </c>
      <c r="F106" s="310">
        <f t="shared" si="9"/>
        <v>690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1634</v>
      </c>
      <c r="J107" t="s">
        <v>1967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1747</v>
      </c>
      <c r="D108" s="21">
        <v>34220</v>
      </c>
      <c r="E108" s="21">
        <v>34540</v>
      </c>
      <c r="F108" s="310">
        <f t="shared" si="9"/>
        <v>320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1604</v>
      </c>
      <c r="D109" s="151">
        <v>25985</v>
      </c>
      <c r="E109" s="151">
        <v>26455</v>
      </c>
      <c r="F109" s="310">
        <f t="shared" ref="F109" si="14">E109-D109</f>
        <v>470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1654</v>
      </c>
      <c r="D110" s="151">
        <v>14055</v>
      </c>
      <c r="E110" s="151">
        <v>14290</v>
      </c>
      <c r="F110" s="310">
        <f t="shared" ref="F110" si="15">E110-D110</f>
        <v>235</v>
      </c>
      <c r="G110" s="569"/>
      <c r="J110" s="309"/>
    </row>
    <row r="111" spans="1:10" ht="14.25" customHeight="1" thickBot="1" x14ac:dyDescent="0.25">
      <c r="A111" s="171" t="s">
        <v>1357</v>
      </c>
      <c r="B111" s="614" t="s">
        <v>1752</v>
      </c>
      <c r="C111" s="594" t="s">
        <v>1748</v>
      </c>
      <c r="D111" s="20">
        <v>25765</v>
      </c>
      <c r="E111" s="20">
        <v>25900</v>
      </c>
      <c r="F111" s="310">
        <f t="shared" ref="F111:F117" si="16">E111-D111</f>
        <v>135</v>
      </c>
      <c r="G111" s="284" t="s">
        <v>1353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1749</v>
      </c>
      <c r="D112" s="22">
        <v>18200</v>
      </c>
      <c r="E112" s="22">
        <v>18345</v>
      </c>
      <c r="F112" s="310">
        <f t="shared" si="16"/>
        <v>145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59590</v>
      </c>
      <c r="E113" s="151">
        <v>59860</v>
      </c>
      <c r="F113" s="310">
        <f>E113-D113</f>
        <v>270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1706</v>
      </c>
      <c r="C114" s="593" t="s">
        <v>1750</v>
      </c>
      <c r="D114" s="574">
        <v>17485</v>
      </c>
      <c r="E114" s="574">
        <v>17620</v>
      </c>
      <c r="F114" s="310">
        <f t="shared" si="16"/>
        <v>135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50615</v>
      </c>
      <c r="E115" s="275">
        <v>50745</v>
      </c>
      <c r="F115" s="310">
        <f t="shared" si="16"/>
        <v>130</v>
      </c>
      <c r="G115" s="440"/>
    </row>
    <row r="116" spans="1:7" ht="14.25" customHeight="1" thickBot="1" x14ac:dyDescent="0.25">
      <c r="A116" s="588" t="s">
        <v>644</v>
      </c>
      <c r="B116" s="616" t="s">
        <v>2013</v>
      </c>
      <c r="C116" s="595" t="s">
        <v>645</v>
      </c>
      <c r="D116" s="275">
        <v>21730</v>
      </c>
      <c r="E116" s="275">
        <v>21905</v>
      </c>
      <c r="F116" s="310">
        <f t="shared" si="16"/>
        <v>175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9785</v>
      </c>
      <c r="E117" s="151">
        <v>9860</v>
      </c>
      <c r="F117" s="310">
        <f t="shared" si="16"/>
        <v>75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22705</v>
      </c>
      <c r="G118" s="503">
        <f>F10+F69</f>
        <v>250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24680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F72" sqref="F72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F33" sqref="F3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3" t="s">
        <v>647</v>
      </c>
      <c r="D1" s="826"/>
    </row>
    <row r="2" spans="1:8" x14ac:dyDescent="0.2">
      <c r="C2" s="104"/>
      <c r="D2" s="105"/>
      <c r="E2" s="827" t="s">
        <v>2036</v>
      </c>
      <c r="F2" s="827"/>
    </row>
    <row r="3" spans="1:8" ht="13.5" thickBot="1" x14ac:dyDescent="0.25">
      <c r="A3" s="828" t="s">
        <v>648</v>
      </c>
      <c r="B3" s="828"/>
      <c r="C3" s="2"/>
      <c r="F3" s="2"/>
    </row>
    <row r="4" spans="1:8" ht="13.5" thickBot="1" x14ac:dyDescent="0.25">
      <c r="A4" s="818" t="s">
        <v>1116</v>
      </c>
      <c r="B4" s="816" t="s">
        <v>481</v>
      </c>
      <c r="C4" s="816" t="s">
        <v>1</v>
      </c>
      <c r="D4" s="816" t="s">
        <v>2</v>
      </c>
      <c r="E4" s="816"/>
      <c r="F4" s="816" t="s">
        <v>5</v>
      </c>
    </row>
    <row r="5" spans="1:8" ht="13.5" thickBot="1" x14ac:dyDescent="0.25">
      <c r="A5" s="819"/>
      <c r="B5" s="816"/>
      <c r="C5" s="816"/>
      <c r="D5" s="816"/>
      <c r="E5" s="816"/>
      <c r="F5" s="816"/>
    </row>
    <row r="6" spans="1:8" ht="13.5" thickBot="1" x14ac:dyDescent="0.25">
      <c r="A6" s="820"/>
      <c r="B6" s="816"/>
      <c r="C6" s="816"/>
      <c r="D6" s="109" t="s">
        <v>6</v>
      </c>
      <c r="E6" s="110" t="s">
        <v>7</v>
      </c>
      <c r="F6" s="816"/>
    </row>
    <row r="7" spans="1:8" ht="15" customHeight="1" thickBot="1" x14ac:dyDescent="0.25">
      <c r="A7" s="141" t="s">
        <v>649</v>
      </c>
      <c r="B7" s="617" t="s">
        <v>1753</v>
      </c>
      <c r="C7" s="621" t="s">
        <v>1755</v>
      </c>
      <c r="D7" s="275">
        <v>15205</v>
      </c>
      <c r="E7" s="275">
        <v>15305</v>
      </c>
      <c r="F7" s="310">
        <f>E7-D7</f>
        <v>100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1968</v>
      </c>
      <c r="D8" s="22">
        <v>1330</v>
      </c>
      <c r="E8" s="22">
        <v>1400</v>
      </c>
      <c r="F8" s="567">
        <f t="shared" ref="F8" si="0">E8-D8</f>
        <v>70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16495</v>
      </c>
      <c r="E9" s="372">
        <v>16650</v>
      </c>
      <c r="F9" s="567">
        <f t="shared" ref="F9:F31" si="1">E9-D9</f>
        <v>155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1756</v>
      </c>
      <c r="D10" s="22">
        <v>15925</v>
      </c>
      <c r="E10" s="22">
        <v>16010</v>
      </c>
      <c r="F10" s="310">
        <f t="shared" si="1"/>
        <v>85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1537</v>
      </c>
      <c r="D11" s="22">
        <v>1105</v>
      </c>
      <c r="E11" s="22">
        <v>1155</v>
      </c>
      <c r="F11" s="310">
        <f t="shared" si="1"/>
        <v>50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30320</v>
      </c>
      <c r="E12" s="22">
        <v>30450</v>
      </c>
      <c r="F12" s="310">
        <f t="shared" si="1"/>
        <v>130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2026</v>
      </c>
      <c r="D13" s="22">
        <v>545</v>
      </c>
      <c r="E13" s="22">
        <v>715</v>
      </c>
      <c r="F13" s="310">
        <f>E13-D13</f>
        <v>170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1757</v>
      </c>
      <c r="D14" s="22">
        <v>21455</v>
      </c>
      <c r="E14" s="22">
        <v>21920</v>
      </c>
      <c r="F14" s="310">
        <f t="shared" si="1"/>
        <v>465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1964</v>
      </c>
      <c r="D15" s="22">
        <v>6945</v>
      </c>
      <c r="E15" s="22">
        <v>7290</v>
      </c>
      <c r="F15" s="310">
        <f t="shared" ref="F15" si="2">E15-D15</f>
        <v>345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79505</v>
      </c>
      <c r="E16" s="275">
        <v>79680</v>
      </c>
      <c r="F16" s="310">
        <f t="shared" si="1"/>
        <v>175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46085</v>
      </c>
      <c r="E17" s="21">
        <v>46605</v>
      </c>
      <c r="F17" s="310">
        <f t="shared" si="1"/>
        <v>520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1758</v>
      </c>
      <c r="D18" s="22">
        <v>17460</v>
      </c>
      <c r="E18" s="22">
        <v>17530</v>
      </c>
      <c r="F18" s="310">
        <f t="shared" si="1"/>
        <v>70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1759</v>
      </c>
      <c r="D19" s="151">
        <v>164075</v>
      </c>
      <c r="E19" s="151">
        <v>164300</v>
      </c>
      <c r="F19" s="310">
        <f t="shared" si="1"/>
        <v>225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1760</v>
      </c>
      <c r="D20" s="25">
        <v>6365</v>
      </c>
      <c r="E20" s="25">
        <v>6395</v>
      </c>
      <c r="F20" s="310">
        <f t="shared" si="1"/>
        <v>30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1761</v>
      </c>
      <c r="D21" s="25">
        <v>16140</v>
      </c>
      <c r="E21" s="25">
        <v>16260</v>
      </c>
      <c r="F21" s="310">
        <f t="shared" si="1"/>
        <v>120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1762</v>
      </c>
      <c r="D22" s="783">
        <v>14530</v>
      </c>
      <c r="E22" s="783">
        <v>14630</v>
      </c>
      <c r="F22" s="310">
        <f t="shared" si="1"/>
        <v>100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39465</v>
      </c>
      <c r="E23" s="175">
        <v>39530</v>
      </c>
      <c r="F23" s="310">
        <f t="shared" si="1"/>
        <v>65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55380</v>
      </c>
      <c r="E24" s="22">
        <v>55790</v>
      </c>
      <c r="F24" s="310">
        <f t="shared" si="1"/>
        <v>410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1637</v>
      </c>
      <c r="C25" s="591" t="s">
        <v>1763</v>
      </c>
      <c r="D25" s="22">
        <v>12825</v>
      </c>
      <c r="E25" s="22">
        <v>12905</v>
      </c>
      <c r="F25" s="566">
        <f t="shared" si="1"/>
        <v>80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1764</v>
      </c>
      <c r="D26" s="28">
        <v>15</v>
      </c>
      <c r="E26" s="28">
        <v>15</v>
      </c>
      <c r="F26" s="310">
        <f t="shared" si="1"/>
        <v>0</v>
      </c>
      <c r="G26" s="774" t="s">
        <v>1634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1765</v>
      </c>
      <c r="D27" s="275">
        <v>52850</v>
      </c>
      <c r="E27" s="275">
        <v>55095</v>
      </c>
      <c r="F27" s="567">
        <f t="shared" si="1"/>
        <v>2245</v>
      </c>
      <c r="G27" s="308"/>
    </row>
    <row r="28" spans="1:17" ht="15" customHeight="1" thickBot="1" x14ac:dyDescent="0.25">
      <c r="A28" s="141" t="s">
        <v>673</v>
      </c>
      <c r="B28" s="615" t="s">
        <v>1754</v>
      </c>
      <c r="C28" s="590" t="s">
        <v>1766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1767</v>
      </c>
      <c r="D29" s="22">
        <v>35340</v>
      </c>
      <c r="E29" s="22">
        <v>35645</v>
      </c>
      <c r="F29" s="310">
        <f t="shared" si="1"/>
        <v>305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1768</v>
      </c>
      <c r="D30" s="22">
        <v>35725</v>
      </c>
      <c r="E30" s="22">
        <v>36180</v>
      </c>
      <c r="F30" s="310">
        <f t="shared" si="1"/>
        <v>455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1364</v>
      </c>
      <c r="C31" s="591" t="s">
        <v>1769</v>
      </c>
      <c r="D31" s="758">
        <v>70895</v>
      </c>
      <c r="E31" s="758">
        <v>71485</v>
      </c>
      <c r="F31" s="310">
        <f t="shared" si="1"/>
        <v>590</v>
      </c>
      <c r="G31" s="486"/>
    </row>
    <row r="32" spans="1:17" ht="15" customHeight="1" thickBot="1" x14ac:dyDescent="0.25">
      <c r="A32" s="177"/>
      <c r="B32" s="620"/>
      <c r="C32" s="823" t="s">
        <v>17</v>
      </c>
      <c r="D32" s="824"/>
      <c r="E32" s="825"/>
      <c r="F32" s="668">
        <f>SUM(F7:F31)-G32</f>
        <v>6960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7660</v>
      </c>
      <c r="F33" s="338"/>
    </row>
    <row r="35" spans="2:6" x14ac:dyDescent="0.2">
      <c r="D35" s="822"/>
      <c r="E35" s="822"/>
      <c r="F35" s="822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F33" sqref="F3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4" sqref="D14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3" t="s">
        <v>647</v>
      </c>
      <c r="D1" s="826"/>
    </row>
    <row r="2" spans="1:7" x14ac:dyDescent="0.2">
      <c r="C2" s="104"/>
      <c r="D2" s="105"/>
      <c r="E2" s="827" t="s">
        <v>2036</v>
      </c>
      <c r="F2" s="827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8" t="s">
        <v>1116</v>
      </c>
      <c r="B4" s="816" t="s">
        <v>481</v>
      </c>
      <c r="C4" s="816" t="s">
        <v>1</v>
      </c>
      <c r="D4" s="816" t="s">
        <v>2</v>
      </c>
      <c r="E4" s="816"/>
      <c r="F4" s="816" t="s">
        <v>678</v>
      </c>
    </row>
    <row r="5" spans="1:7" ht="13.5" thickBot="1" x14ac:dyDescent="0.25">
      <c r="A5" s="833"/>
      <c r="B5" s="816"/>
      <c r="C5" s="816"/>
      <c r="D5" s="816"/>
      <c r="E5" s="816"/>
      <c r="F5" s="816"/>
    </row>
    <row r="6" spans="1:7" ht="13.5" thickBot="1" x14ac:dyDescent="0.25">
      <c r="A6" s="834"/>
      <c r="B6" s="816"/>
      <c r="C6" s="816"/>
      <c r="D6" s="109" t="s">
        <v>6</v>
      </c>
      <c r="E6" s="110" t="s">
        <v>7</v>
      </c>
      <c r="F6" s="816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8690</v>
      </c>
      <c r="E7" s="20">
        <v>8735</v>
      </c>
      <c r="F7" s="21">
        <f t="shared" ref="F7:F14" si="0">E7-D7</f>
        <v>45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55610</v>
      </c>
      <c r="E8" s="22">
        <v>55860</v>
      </c>
      <c r="F8" s="21">
        <f t="shared" si="0"/>
        <v>250</v>
      </c>
      <c r="G8" s="374"/>
    </row>
    <row r="9" spans="1:7" ht="14.25" customHeight="1" thickBot="1" x14ac:dyDescent="0.25">
      <c r="A9" s="23" t="s">
        <v>682</v>
      </c>
      <c r="B9" s="619" t="s">
        <v>1770</v>
      </c>
      <c r="C9" s="598" t="s">
        <v>1660</v>
      </c>
      <c r="D9" s="22">
        <v>8325</v>
      </c>
      <c r="E9" s="22">
        <v>8695</v>
      </c>
      <c r="F9" s="22">
        <f t="shared" ref="F9" si="1">E9-D9</f>
        <v>370</v>
      </c>
      <c r="G9" s="516"/>
    </row>
    <row r="10" spans="1:7" ht="14.25" customHeight="1" thickBot="1" x14ac:dyDescent="0.25">
      <c r="A10" s="160" t="s">
        <v>683</v>
      </c>
      <c r="B10" s="613" t="s">
        <v>1771</v>
      </c>
      <c r="C10" s="592" t="s">
        <v>1782</v>
      </c>
      <c r="D10" s="22">
        <v>26300</v>
      </c>
      <c r="E10" s="22">
        <v>26565</v>
      </c>
      <c r="F10" s="22">
        <f t="shared" si="0"/>
        <v>265</v>
      </c>
    </row>
    <row r="11" spans="1:7" ht="14.25" customHeight="1" thickBot="1" x14ac:dyDescent="0.25">
      <c r="A11" s="23" t="s">
        <v>684</v>
      </c>
      <c r="B11" s="619" t="s">
        <v>1772</v>
      </c>
      <c r="C11" s="589" t="s">
        <v>1783</v>
      </c>
      <c r="D11" s="22">
        <v>15140</v>
      </c>
      <c r="E11" s="22">
        <v>15175</v>
      </c>
      <c r="F11" s="22">
        <f>E11-D11</f>
        <v>35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47970</v>
      </c>
      <c r="E12" s="22">
        <v>48135</v>
      </c>
      <c r="F12" s="21">
        <f t="shared" si="0"/>
        <v>165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18770</v>
      </c>
      <c r="E13" s="22">
        <v>18820</v>
      </c>
      <c r="F13" s="21">
        <f t="shared" si="0"/>
        <v>50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10035</v>
      </c>
      <c r="E14" s="22">
        <v>10080</v>
      </c>
      <c r="F14" s="21">
        <f t="shared" si="0"/>
        <v>45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1784</v>
      </c>
      <c r="D15" s="22">
        <v>31355</v>
      </c>
      <c r="E15" s="22">
        <v>31615</v>
      </c>
      <c r="F15" s="22">
        <f>E15-D15</f>
        <v>260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1785</v>
      </c>
      <c r="D16" s="22">
        <v>35725</v>
      </c>
      <c r="E16" s="22">
        <v>36305</v>
      </c>
      <c r="F16" s="22">
        <f>E16-D16</f>
        <v>580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33935</v>
      </c>
      <c r="E17" s="22">
        <v>34220</v>
      </c>
      <c r="F17" s="22">
        <f t="shared" ref="F17:F58" si="2">E17-D17</f>
        <v>285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1786</v>
      </c>
      <c r="D18" s="157">
        <v>37465</v>
      </c>
      <c r="E18" s="157">
        <v>37845</v>
      </c>
      <c r="F18" s="22">
        <f t="shared" si="2"/>
        <v>380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57995</v>
      </c>
      <c r="E19" s="22">
        <v>58345</v>
      </c>
      <c r="F19" s="21">
        <f t="shared" si="2"/>
        <v>350</v>
      </c>
      <c r="G19" s="374"/>
    </row>
    <row r="20" spans="1:9" ht="14.25" customHeight="1" thickBot="1" x14ac:dyDescent="0.25">
      <c r="A20" s="141" t="s">
        <v>1965</v>
      </c>
      <c r="B20" s="613" t="s">
        <v>1084</v>
      </c>
      <c r="C20" s="597" t="s">
        <v>1635</v>
      </c>
      <c r="D20" s="22">
        <v>5285</v>
      </c>
      <c r="E20" s="22">
        <v>5320</v>
      </c>
      <c r="F20" s="22">
        <f t="shared" si="2"/>
        <v>35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1636</v>
      </c>
      <c r="D21" s="22">
        <v>11465</v>
      </c>
      <c r="E21" s="22">
        <v>11570</v>
      </c>
      <c r="F21" s="21">
        <f t="shared" si="2"/>
        <v>105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1787</v>
      </c>
      <c r="D22" s="22">
        <v>23480</v>
      </c>
      <c r="E22" s="22">
        <v>23480</v>
      </c>
      <c r="F22" s="21">
        <f t="shared" si="2"/>
        <v>0</v>
      </c>
      <c r="G22" s="135" t="s">
        <v>1382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75">
        <v>50085</v>
      </c>
      <c r="E23" s="275">
        <v>50110</v>
      </c>
      <c r="F23" s="21">
        <f t="shared" si="2"/>
        <v>25</v>
      </c>
      <c r="G23" s="111"/>
    </row>
    <row r="24" spans="1:9" ht="14.25" customHeight="1" thickBot="1" x14ac:dyDescent="0.25">
      <c r="A24" s="160" t="s">
        <v>697</v>
      </c>
      <c r="B24" s="619" t="s">
        <v>1773</v>
      </c>
      <c r="C24" s="589" t="s">
        <v>1788</v>
      </c>
      <c r="D24" s="22">
        <v>34325</v>
      </c>
      <c r="E24" s="22">
        <v>34745</v>
      </c>
      <c r="F24" s="21">
        <f t="shared" si="2"/>
        <v>420</v>
      </c>
      <c r="G24" s="297"/>
    </row>
    <row r="25" spans="1:9" ht="14.25" customHeight="1" thickBot="1" x14ac:dyDescent="0.25">
      <c r="A25" s="149" t="s">
        <v>698</v>
      </c>
      <c r="B25" s="613" t="s">
        <v>1774</v>
      </c>
      <c r="C25" s="597" t="s">
        <v>1323</v>
      </c>
      <c r="D25" s="22">
        <v>37220</v>
      </c>
      <c r="E25" s="22">
        <v>37375</v>
      </c>
      <c r="F25" s="21">
        <f t="shared" si="2"/>
        <v>155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1789</v>
      </c>
      <c r="D26" s="22">
        <v>19630</v>
      </c>
      <c r="E26" s="22">
        <v>19785</v>
      </c>
      <c r="F26" s="22">
        <f>E26-D26</f>
        <v>155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1790</v>
      </c>
      <c r="D27" s="22">
        <v>15795</v>
      </c>
      <c r="E27" s="22">
        <v>15805</v>
      </c>
      <c r="F27" s="21">
        <f t="shared" si="2"/>
        <v>10</v>
      </c>
      <c r="G27" s="521"/>
    </row>
    <row r="28" spans="1:9" ht="14.25" customHeight="1" thickBot="1" x14ac:dyDescent="0.25">
      <c r="A28" s="149" t="s">
        <v>701</v>
      </c>
      <c r="B28" s="619" t="s">
        <v>1775</v>
      </c>
      <c r="C28" s="598" t="s">
        <v>1006</v>
      </c>
      <c r="D28" s="275">
        <v>59810</v>
      </c>
      <c r="E28" s="275">
        <v>59925</v>
      </c>
      <c r="F28" s="21">
        <f t="shared" si="2"/>
        <v>115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1776</v>
      </c>
      <c r="C29" s="597" t="s">
        <v>934</v>
      </c>
      <c r="D29" s="275">
        <v>36185</v>
      </c>
      <c r="E29" s="275">
        <v>36325</v>
      </c>
      <c r="F29" s="22">
        <f t="shared" si="2"/>
        <v>140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2022</v>
      </c>
      <c r="D30" s="275">
        <v>1625</v>
      </c>
      <c r="E30" s="275">
        <v>1795</v>
      </c>
      <c r="F30" s="275">
        <f>E30-D30</f>
        <v>170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1791</v>
      </c>
      <c r="D31" s="22">
        <v>24790</v>
      </c>
      <c r="E31" s="22">
        <v>25080</v>
      </c>
      <c r="F31" s="226">
        <f>E31-D31</f>
        <v>290</v>
      </c>
      <c r="G31" s="347"/>
    </row>
    <row r="32" spans="1:9" ht="14.25" customHeight="1" thickBot="1" x14ac:dyDescent="0.25">
      <c r="A32" s="163" t="s">
        <v>705</v>
      </c>
      <c r="B32" s="619" t="s">
        <v>1777</v>
      </c>
      <c r="C32" s="589" t="s">
        <v>1792</v>
      </c>
      <c r="D32" s="522">
        <v>33530</v>
      </c>
      <c r="E32" s="522">
        <v>33940</v>
      </c>
      <c r="F32" s="21">
        <f t="shared" si="2"/>
        <v>410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39880</v>
      </c>
      <c r="E33" s="154">
        <v>39980</v>
      </c>
      <c r="F33" s="21">
        <f t="shared" si="2"/>
        <v>100</v>
      </c>
    </row>
    <row r="34" spans="1:8" ht="14.25" customHeight="1" thickBot="1" x14ac:dyDescent="0.25">
      <c r="A34" s="23" t="s">
        <v>1337</v>
      </c>
      <c r="B34" s="619" t="s">
        <v>1134</v>
      </c>
      <c r="C34" s="591" t="s">
        <v>1568</v>
      </c>
      <c r="D34" s="22">
        <v>22530</v>
      </c>
      <c r="E34" s="22">
        <v>22820</v>
      </c>
      <c r="F34" s="21">
        <f t="shared" ref="F34" si="3">E34-D34</f>
        <v>290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1793</v>
      </c>
      <c r="D36" s="22">
        <v>53795</v>
      </c>
      <c r="E36" s="22">
        <v>54045</v>
      </c>
      <c r="F36" s="21">
        <f t="shared" si="2"/>
        <v>250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41595</v>
      </c>
      <c r="E37" s="22">
        <v>41805</v>
      </c>
      <c r="F37" s="21">
        <f t="shared" si="2"/>
        <v>210</v>
      </c>
      <c r="G37" s="374"/>
    </row>
    <row r="38" spans="1:8" ht="14.25" customHeight="1" thickBot="1" x14ac:dyDescent="0.25">
      <c r="A38" s="23" t="s">
        <v>710</v>
      </c>
      <c r="B38" s="619" t="s">
        <v>1778</v>
      </c>
      <c r="C38" s="591" t="s">
        <v>1794</v>
      </c>
      <c r="D38" s="22">
        <v>14915</v>
      </c>
      <c r="E38" s="22">
        <v>15225</v>
      </c>
      <c r="F38" s="22">
        <f>E38-D38</f>
        <v>310</v>
      </c>
      <c r="G38" s="347"/>
    </row>
    <row r="39" spans="1:8" ht="14.25" customHeight="1" thickBot="1" x14ac:dyDescent="0.25">
      <c r="A39" s="160" t="s">
        <v>711</v>
      </c>
      <c r="B39" s="613" t="s">
        <v>1779</v>
      </c>
      <c r="C39" s="590" t="s">
        <v>712</v>
      </c>
      <c r="D39" s="22">
        <v>43360</v>
      </c>
      <c r="E39" s="22">
        <v>43460</v>
      </c>
      <c r="F39" s="21">
        <f t="shared" si="2"/>
        <v>100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39485</v>
      </c>
      <c r="E40" s="22">
        <v>39650</v>
      </c>
      <c r="F40" s="21">
        <f t="shared" si="2"/>
        <v>165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1795</v>
      </c>
      <c r="D41" s="22">
        <v>7775</v>
      </c>
      <c r="E41" s="22">
        <v>7965</v>
      </c>
      <c r="F41" s="21">
        <f t="shared" si="2"/>
        <v>190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106815</v>
      </c>
      <c r="E42" s="22">
        <v>107335</v>
      </c>
      <c r="F42" s="21">
        <f t="shared" si="2"/>
        <v>520</v>
      </c>
    </row>
    <row r="43" spans="1:8" ht="14.25" customHeight="1" thickBot="1" x14ac:dyDescent="0.25">
      <c r="A43" s="141" t="s">
        <v>718</v>
      </c>
      <c r="B43" s="613" t="s">
        <v>1675</v>
      </c>
      <c r="C43" s="589" t="s">
        <v>1934</v>
      </c>
      <c r="D43" s="22">
        <v>12935</v>
      </c>
      <c r="E43" s="22">
        <v>13225</v>
      </c>
      <c r="F43" s="22">
        <f t="shared" ref="F43" si="4">E43-D43</f>
        <v>290</v>
      </c>
      <c r="G43" s="585"/>
    </row>
    <row r="44" spans="1:8" ht="14.25" customHeight="1" thickBot="1" x14ac:dyDescent="0.25">
      <c r="A44" s="141" t="s">
        <v>719</v>
      </c>
      <c r="B44" s="613" t="s">
        <v>1780</v>
      </c>
      <c r="C44" s="589" t="s">
        <v>1970</v>
      </c>
      <c r="D44" s="22">
        <v>4030</v>
      </c>
      <c r="E44" s="22">
        <v>4165</v>
      </c>
      <c r="F44" s="22">
        <f t="shared" ref="F44" si="5">E44-D44</f>
        <v>135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90445</v>
      </c>
      <c r="E45" s="22">
        <v>90615</v>
      </c>
      <c r="F45" s="21">
        <f t="shared" si="2"/>
        <v>170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1530</v>
      </c>
      <c r="D46" s="22">
        <v>10600</v>
      </c>
      <c r="E46" s="22">
        <v>10785</v>
      </c>
      <c r="F46" s="21">
        <f t="shared" ref="F46" si="6">E46-D46</f>
        <v>185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1796</v>
      </c>
      <c r="D47" s="22">
        <v>13065</v>
      </c>
      <c r="E47" s="22">
        <v>13190</v>
      </c>
      <c r="F47" s="21">
        <f t="shared" ref="F47" si="7">E47-D47</f>
        <v>125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1797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1798</v>
      </c>
      <c r="D49" s="22">
        <v>16325</v>
      </c>
      <c r="E49" s="22">
        <v>16440</v>
      </c>
      <c r="F49" s="22">
        <f>E49-D49</f>
        <v>115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34355</v>
      </c>
      <c r="E50" s="22">
        <v>34500</v>
      </c>
      <c r="F50" s="21">
        <f t="shared" si="2"/>
        <v>145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1799</v>
      </c>
      <c r="D51" s="22">
        <v>18510</v>
      </c>
      <c r="E51" s="22">
        <v>18720</v>
      </c>
      <c r="F51" s="22">
        <f>E51-D51</f>
        <v>210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1800</v>
      </c>
      <c r="D52" s="22">
        <v>10765</v>
      </c>
      <c r="E52" s="22">
        <v>10830</v>
      </c>
      <c r="F52" s="22">
        <f>E52-D52</f>
        <v>65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21350</v>
      </c>
      <c r="E53" s="28">
        <v>21460</v>
      </c>
      <c r="F53" s="21">
        <f t="shared" si="2"/>
        <v>110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1801</v>
      </c>
      <c r="D54" s="28">
        <v>6670</v>
      </c>
      <c r="E54" s="28">
        <v>6715</v>
      </c>
      <c r="F54" s="22">
        <f>E54-D54</f>
        <v>45</v>
      </c>
      <c r="G54" s="347"/>
    </row>
    <row r="55" spans="1:7" ht="14.25" customHeight="1" thickBot="1" x14ac:dyDescent="0.25">
      <c r="A55" s="160" t="s">
        <v>286</v>
      </c>
      <c r="B55" s="619" t="s">
        <v>1781</v>
      </c>
      <c r="C55" s="591" t="s">
        <v>731</v>
      </c>
      <c r="D55" s="157">
        <v>58735</v>
      </c>
      <c r="E55" s="157">
        <v>59160</v>
      </c>
      <c r="F55" s="21">
        <f t="shared" si="2"/>
        <v>425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1802</v>
      </c>
      <c r="D56" s="275">
        <v>59735</v>
      </c>
      <c r="E56" s="275">
        <v>60155</v>
      </c>
      <c r="F56" s="21">
        <f t="shared" si="2"/>
        <v>420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1803</v>
      </c>
      <c r="D57" s="22">
        <v>7005</v>
      </c>
      <c r="E57" s="22">
        <v>7125</v>
      </c>
      <c r="F57" s="21">
        <f t="shared" ref="F57" si="8">E57-D57</f>
        <v>120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1804</v>
      </c>
      <c r="D58" s="22">
        <v>31765</v>
      </c>
      <c r="E58" s="22">
        <v>31850</v>
      </c>
      <c r="F58" s="21">
        <f t="shared" si="2"/>
        <v>85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1472</v>
      </c>
      <c r="D59" s="157">
        <v>15045</v>
      </c>
      <c r="E59" s="157">
        <v>15175</v>
      </c>
      <c r="F59" s="21">
        <f t="shared" ref="F59" si="9">E59-D59</f>
        <v>130</v>
      </c>
      <c r="G59" s="10"/>
    </row>
    <row r="60" spans="1:7" ht="21.75" customHeight="1" thickBot="1" x14ac:dyDescent="0.25">
      <c r="A60" s="829" t="s">
        <v>16</v>
      </c>
      <c r="B60" s="830"/>
      <c r="C60" s="830"/>
      <c r="D60" s="831"/>
      <c r="E60" s="832"/>
      <c r="F60" s="498">
        <f>SUM(F7:F59)-G60</f>
        <v>10020</v>
      </c>
      <c r="G60" s="517">
        <f>F35</f>
        <v>30</v>
      </c>
    </row>
    <row r="61" spans="1:7" ht="24" customHeight="1" thickBot="1" x14ac:dyDescent="0.25">
      <c r="A61" s="499"/>
      <c r="B61" s="500"/>
      <c r="C61" s="823" t="s">
        <v>1033</v>
      </c>
      <c r="D61" s="824"/>
      <c r="E61" s="825"/>
      <c r="F61" s="345">
        <f>SUM('Общ. счетчики'!G20:G21)</f>
        <v>10550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>
      <selection activeCell="D14" sqref="D14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zoomScale="120" zoomScaleSheetLayoutView="120" workbookViewId="0">
      <selection activeCell="G8" sqref="G8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3" t="s">
        <v>495</v>
      </c>
      <c r="D1" s="814"/>
      <c r="E1" s="814"/>
    </row>
    <row r="2" spans="1:8" ht="13.5" thickBot="1" x14ac:dyDescent="0.25">
      <c r="A2" s="1" t="s">
        <v>736</v>
      </c>
      <c r="B2" s="1"/>
      <c r="C2" s="1"/>
      <c r="E2" s="841" t="s">
        <v>2036</v>
      </c>
      <c r="F2" s="841"/>
    </row>
    <row r="3" spans="1:8" ht="13.5" customHeight="1" thickBot="1" x14ac:dyDescent="0.25">
      <c r="A3" s="818" t="s">
        <v>1116</v>
      </c>
      <c r="B3" s="816" t="s">
        <v>481</v>
      </c>
      <c r="C3" s="816" t="s">
        <v>1</v>
      </c>
      <c r="D3" s="816" t="s">
        <v>2</v>
      </c>
      <c r="E3" s="816"/>
      <c r="F3" s="816" t="s">
        <v>5</v>
      </c>
    </row>
    <row r="4" spans="1:8" ht="13.5" thickBot="1" x14ac:dyDescent="0.25">
      <c r="A4" s="819"/>
      <c r="B4" s="816"/>
      <c r="C4" s="816"/>
      <c r="D4" s="816"/>
      <c r="E4" s="816"/>
      <c r="F4" s="816"/>
    </row>
    <row r="5" spans="1:8" ht="13.5" thickBot="1" x14ac:dyDescent="0.25">
      <c r="A5" s="820"/>
      <c r="B5" s="816"/>
      <c r="C5" s="816"/>
      <c r="D5" s="109" t="s">
        <v>6</v>
      </c>
      <c r="E5" s="110" t="s">
        <v>7</v>
      </c>
      <c r="F5" s="816"/>
    </row>
    <row r="6" spans="1:8" ht="15" customHeight="1" thickBot="1" x14ac:dyDescent="0.25">
      <c r="A6" s="172" t="s">
        <v>737</v>
      </c>
      <c r="B6" s="613" t="s">
        <v>1174</v>
      </c>
      <c r="C6" s="624" t="s">
        <v>1812</v>
      </c>
      <c r="D6" s="151">
        <v>16590</v>
      </c>
      <c r="E6" s="151">
        <v>16945</v>
      </c>
      <c r="F6" s="151">
        <f>E6-D6</f>
        <v>355</v>
      </c>
      <c r="G6" s="281"/>
    </row>
    <row r="7" spans="1:8" ht="15" customHeight="1" thickBot="1" x14ac:dyDescent="0.25">
      <c r="A7" s="23" t="s">
        <v>738</v>
      </c>
      <c r="B7" s="619" t="s">
        <v>2028</v>
      </c>
      <c r="C7" s="606" t="s">
        <v>1471</v>
      </c>
      <c r="D7" s="173">
        <v>6205</v>
      </c>
      <c r="E7" s="173">
        <v>6240</v>
      </c>
      <c r="F7" s="151">
        <f>E7-D7</f>
        <v>35</v>
      </c>
      <c r="G7" s="282"/>
    </row>
    <row r="8" spans="1:8" ht="15" customHeight="1" thickBot="1" x14ac:dyDescent="0.25">
      <c r="A8" s="23" t="s">
        <v>739</v>
      </c>
      <c r="B8" s="613" t="s">
        <v>1950</v>
      </c>
      <c r="C8" s="623" t="s">
        <v>1813</v>
      </c>
      <c r="D8" s="173">
        <v>23675</v>
      </c>
      <c r="E8" s="173">
        <v>24385</v>
      </c>
      <c r="F8" s="151">
        <f>E8-D8</f>
        <v>710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1562</v>
      </c>
      <c r="D9" s="173">
        <v>14415</v>
      </c>
      <c r="E9" s="173">
        <v>14685</v>
      </c>
      <c r="F9" s="151">
        <f>E9-D9</f>
        <v>270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1814</v>
      </c>
      <c r="D10" s="151">
        <v>24620</v>
      </c>
      <c r="E10" s="151">
        <v>24975</v>
      </c>
      <c r="F10" s="151">
        <f t="shared" ref="F10:F34" si="0">E10-D10</f>
        <v>355</v>
      </c>
      <c r="G10" s="294"/>
    </row>
    <row r="11" spans="1:8" ht="15" customHeight="1" thickBot="1" x14ac:dyDescent="0.25">
      <c r="A11" s="149" t="s">
        <v>742</v>
      </c>
      <c r="B11" s="619" t="s">
        <v>1176</v>
      </c>
      <c r="C11" s="606" t="s">
        <v>1815</v>
      </c>
      <c r="D11" s="173">
        <v>46260</v>
      </c>
      <c r="E11" s="173">
        <v>46780</v>
      </c>
      <c r="F11" s="151">
        <f t="shared" si="0"/>
        <v>520</v>
      </c>
      <c r="G11" s="294"/>
    </row>
    <row r="12" spans="1:8" ht="15" customHeight="1" thickBot="1" x14ac:dyDescent="0.25">
      <c r="A12" s="23" t="s">
        <v>743</v>
      </c>
      <c r="B12" s="613" t="s">
        <v>1177</v>
      </c>
      <c r="C12" s="626" t="s">
        <v>1567</v>
      </c>
      <c r="D12" s="173">
        <v>24385</v>
      </c>
      <c r="E12" s="173">
        <v>24595</v>
      </c>
      <c r="F12" s="151">
        <f t="shared" ref="F12" si="1">E12-D12</f>
        <v>210</v>
      </c>
      <c r="G12" s="516"/>
    </row>
    <row r="13" spans="1:8" ht="15" customHeight="1" thickBot="1" x14ac:dyDescent="0.25">
      <c r="A13" s="23" t="s">
        <v>744</v>
      </c>
      <c r="B13" s="619" t="s">
        <v>1178</v>
      </c>
      <c r="C13" s="625" t="s">
        <v>1816</v>
      </c>
      <c r="D13" s="173">
        <v>15340</v>
      </c>
      <c r="E13" s="173">
        <v>15475</v>
      </c>
      <c r="F13" s="151">
        <f t="shared" si="0"/>
        <v>135</v>
      </c>
    </row>
    <row r="14" spans="1:8" ht="15" customHeight="1" thickBot="1" x14ac:dyDescent="0.25">
      <c r="A14" s="149" t="s">
        <v>745</v>
      </c>
      <c r="B14" s="613" t="s">
        <v>1179</v>
      </c>
      <c r="C14" s="608" t="s">
        <v>2015</v>
      </c>
      <c r="D14" s="173">
        <v>1100</v>
      </c>
      <c r="E14" s="173">
        <v>1210</v>
      </c>
      <c r="F14" s="574">
        <f>E14-D14</f>
        <v>110</v>
      </c>
      <c r="G14" s="694"/>
    </row>
    <row r="15" spans="1:8" ht="15" customHeight="1" thickBot="1" x14ac:dyDescent="0.25">
      <c r="A15" s="174" t="s">
        <v>746</v>
      </c>
      <c r="B15" s="619" t="s">
        <v>1805</v>
      </c>
      <c r="C15" s="589" t="s">
        <v>1817</v>
      </c>
      <c r="D15" s="151">
        <v>20315</v>
      </c>
      <c r="E15" s="151">
        <v>20315</v>
      </c>
      <c r="F15" s="151">
        <f t="shared" si="0"/>
        <v>0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1180</v>
      </c>
      <c r="C16" s="626" t="s">
        <v>1616</v>
      </c>
      <c r="D16" s="151">
        <v>8805</v>
      </c>
      <c r="E16" s="151">
        <v>8910</v>
      </c>
      <c r="F16" s="151">
        <f t="shared" ref="F16" si="2">E16-D16</f>
        <v>105</v>
      </c>
      <c r="G16" s="126"/>
    </row>
    <row r="17" spans="1:15" ht="15" customHeight="1" thickBot="1" x14ac:dyDescent="0.25">
      <c r="A17" s="23" t="s">
        <v>748</v>
      </c>
      <c r="B17" s="619" t="s">
        <v>1181</v>
      </c>
      <c r="C17" s="625" t="s">
        <v>939</v>
      </c>
      <c r="D17" s="151">
        <v>34630</v>
      </c>
      <c r="E17" s="151">
        <v>34730</v>
      </c>
      <c r="F17" s="151">
        <f t="shared" si="0"/>
        <v>100</v>
      </c>
      <c r="G17" s="238"/>
    </row>
    <row r="18" spans="1:15" ht="15" customHeight="1" thickBot="1" x14ac:dyDescent="0.25">
      <c r="A18" s="149" t="s">
        <v>749</v>
      </c>
      <c r="B18" s="613" t="s">
        <v>1182</v>
      </c>
      <c r="C18" s="626" t="s">
        <v>1596</v>
      </c>
      <c r="D18" s="151">
        <v>21400</v>
      </c>
      <c r="E18" s="151">
        <v>21580</v>
      </c>
      <c r="F18" s="151">
        <f t="shared" ref="F18" si="3">E18-D18</f>
        <v>180</v>
      </c>
    </row>
    <row r="19" spans="1:15" ht="15" customHeight="1" thickBot="1" x14ac:dyDescent="0.25">
      <c r="A19" s="149" t="s">
        <v>750</v>
      </c>
      <c r="B19" s="619" t="s">
        <v>1183</v>
      </c>
      <c r="C19" s="625" t="s">
        <v>1657</v>
      </c>
      <c r="D19" s="151">
        <v>17430</v>
      </c>
      <c r="E19" s="151">
        <v>17530</v>
      </c>
      <c r="F19" s="151">
        <f t="shared" ref="F19" si="4">E19-D19</f>
        <v>100</v>
      </c>
      <c r="G19" s="570"/>
    </row>
    <row r="20" spans="1:15" ht="15" customHeight="1" thickBot="1" x14ac:dyDescent="0.25">
      <c r="A20" s="23" t="s">
        <v>751</v>
      </c>
      <c r="B20" s="613" t="s">
        <v>1184</v>
      </c>
      <c r="C20" s="626" t="s">
        <v>1725</v>
      </c>
      <c r="D20" s="151">
        <v>60120</v>
      </c>
      <c r="E20" s="151">
        <v>60480</v>
      </c>
      <c r="F20" s="151">
        <f t="shared" si="0"/>
        <v>360</v>
      </c>
      <c r="G20" s="184"/>
    </row>
    <row r="21" spans="1:15" ht="15" customHeight="1" thickBot="1" x14ac:dyDescent="0.25">
      <c r="A21" s="149" t="s">
        <v>752</v>
      </c>
      <c r="B21" s="619" t="s">
        <v>1185</v>
      </c>
      <c r="C21" s="625" t="s">
        <v>940</v>
      </c>
      <c r="D21" s="151">
        <v>72800</v>
      </c>
      <c r="E21" s="151">
        <v>72955</v>
      </c>
      <c r="F21" s="151">
        <f t="shared" si="0"/>
        <v>155</v>
      </c>
      <c r="G21" s="32"/>
    </row>
    <row r="22" spans="1:15" ht="15" customHeight="1" thickBot="1" x14ac:dyDescent="0.25">
      <c r="A22" s="149" t="s">
        <v>753</v>
      </c>
      <c r="B22" s="613" t="s">
        <v>1186</v>
      </c>
      <c r="C22" s="626" t="s">
        <v>1818</v>
      </c>
      <c r="D22" s="151">
        <v>57495</v>
      </c>
      <c r="E22" s="151">
        <v>57600</v>
      </c>
      <c r="F22" s="151">
        <f t="shared" si="0"/>
        <v>105</v>
      </c>
      <c r="G22" s="32"/>
    </row>
    <row r="23" spans="1:15" ht="15" customHeight="1" thickBot="1" x14ac:dyDescent="0.25">
      <c r="A23" s="149" t="s">
        <v>754</v>
      </c>
      <c r="B23" s="619" t="s">
        <v>1187</v>
      </c>
      <c r="C23" s="625" t="s">
        <v>1819</v>
      </c>
      <c r="D23" s="151">
        <v>14225</v>
      </c>
      <c r="E23" s="151">
        <v>14525</v>
      </c>
      <c r="F23" s="151">
        <f t="shared" si="0"/>
        <v>300</v>
      </c>
      <c r="G23" s="32"/>
    </row>
    <row r="24" spans="1:15" ht="15" customHeight="1" thickBot="1" x14ac:dyDescent="0.25">
      <c r="A24" s="149" t="s">
        <v>1550</v>
      </c>
      <c r="B24" s="613" t="s">
        <v>1188</v>
      </c>
      <c r="C24" s="626" t="s">
        <v>1538</v>
      </c>
      <c r="D24" s="151">
        <v>10310</v>
      </c>
      <c r="E24" s="151">
        <v>10455</v>
      </c>
      <c r="F24" s="151">
        <f t="shared" ref="F24" si="5">E24-D24</f>
        <v>145</v>
      </c>
      <c r="G24" s="126"/>
    </row>
    <row r="25" spans="1:15" ht="15" customHeight="1" thickBot="1" x14ac:dyDescent="0.25">
      <c r="A25" s="149" t="s">
        <v>755</v>
      </c>
      <c r="B25" s="619" t="s">
        <v>1189</v>
      </c>
      <c r="C25" s="606" t="s">
        <v>1820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1190</v>
      </c>
      <c r="C26" s="607" t="s">
        <v>1387</v>
      </c>
      <c r="D26" s="151">
        <v>10230</v>
      </c>
      <c r="E26" s="151">
        <v>10335</v>
      </c>
      <c r="F26" s="151">
        <f>E26-D26</f>
        <v>105</v>
      </c>
      <c r="G26" s="350"/>
    </row>
    <row r="27" spans="1:15" ht="15" customHeight="1" thickBot="1" x14ac:dyDescent="0.25">
      <c r="A27" s="149" t="s">
        <v>757</v>
      </c>
      <c r="B27" s="631" t="s">
        <v>1678</v>
      </c>
      <c r="C27" s="690" t="s">
        <v>1966</v>
      </c>
      <c r="D27" s="151">
        <v>7475</v>
      </c>
      <c r="E27" s="151">
        <v>7640</v>
      </c>
      <c r="F27" s="151">
        <f t="shared" ref="F27" si="6">E27-D27</f>
        <v>165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1191</v>
      </c>
      <c r="C28" s="594" t="s">
        <v>1513</v>
      </c>
      <c r="D28" s="151">
        <v>9050</v>
      </c>
      <c r="E28" s="151">
        <v>9275</v>
      </c>
      <c r="F28" s="151">
        <f t="shared" ref="F28" si="7">E28-D28</f>
        <v>225</v>
      </c>
      <c r="G28" s="143" t="s">
        <v>1512</v>
      </c>
    </row>
    <row r="29" spans="1:15" ht="15" customHeight="1" thickBot="1" x14ac:dyDescent="0.25">
      <c r="A29" s="149" t="s">
        <v>759</v>
      </c>
      <c r="B29" s="619" t="s">
        <v>1806</v>
      </c>
      <c r="C29" s="606" t="s">
        <v>1622</v>
      </c>
      <c r="D29" s="22">
        <v>28885</v>
      </c>
      <c r="E29" s="22">
        <v>29230</v>
      </c>
      <c r="F29" s="151">
        <f t="shared" ref="F29" si="8">E29-D29</f>
        <v>345</v>
      </c>
      <c r="G29" s="178" t="s">
        <v>1623</v>
      </c>
    </row>
    <row r="30" spans="1:15" ht="15" customHeight="1" thickBot="1" x14ac:dyDescent="0.25">
      <c r="A30" s="149" t="s">
        <v>760</v>
      </c>
      <c r="B30" s="613" t="s">
        <v>1192</v>
      </c>
      <c r="C30" s="607" t="s">
        <v>996</v>
      </c>
      <c r="D30" s="22">
        <v>66325</v>
      </c>
      <c r="E30" s="22">
        <v>66730</v>
      </c>
      <c r="F30" s="151">
        <f t="shared" si="0"/>
        <v>405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1259</v>
      </c>
      <c r="C31" s="593" t="s">
        <v>1458</v>
      </c>
      <c r="D31" s="22">
        <v>24000</v>
      </c>
      <c r="E31" s="22">
        <v>24360</v>
      </c>
      <c r="F31" s="151">
        <f t="shared" ref="F31" si="9">E31-D31</f>
        <v>360</v>
      </c>
      <c r="G31" s="180"/>
    </row>
    <row r="32" spans="1:15" ht="15" customHeight="1" thickBot="1" x14ac:dyDescent="0.25">
      <c r="A32" s="23" t="s">
        <v>762</v>
      </c>
      <c r="B32" s="613" t="s">
        <v>1193</v>
      </c>
      <c r="C32" s="607" t="s">
        <v>1821</v>
      </c>
      <c r="D32" s="151">
        <v>20915</v>
      </c>
      <c r="E32" s="151">
        <v>21095</v>
      </c>
      <c r="F32" s="151">
        <f t="shared" si="0"/>
        <v>180</v>
      </c>
      <c r="G32" s="139"/>
    </row>
    <row r="33" spans="1:7" ht="15" customHeight="1" thickBot="1" x14ac:dyDescent="0.25">
      <c r="A33" s="174" t="s">
        <v>763</v>
      </c>
      <c r="B33" s="619" t="s">
        <v>1194</v>
      </c>
      <c r="C33" s="606" t="s">
        <v>1031</v>
      </c>
      <c r="D33" s="151">
        <v>57020</v>
      </c>
      <c r="E33" s="151">
        <v>57125</v>
      </c>
      <c r="F33" s="151">
        <f t="shared" si="0"/>
        <v>105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1350</v>
      </c>
      <c r="C34" s="597" t="s">
        <v>1640</v>
      </c>
      <c r="D34" s="22">
        <v>15600</v>
      </c>
      <c r="E34" s="22">
        <v>15700</v>
      </c>
      <c r="F34" s="151">
        <f t="shared" si="0"/>
        <v>100</v>
      </c>
      <c r="G34" s="321"/>
    </row>
    <row r="35" spans="1:7" ht="15" customHeight="1" thickBot="1" x14ac:dyDescent="0.25">
      <c r="A35" s="149" t="s">
        <v>765</v>
      </c>
      <c r="B35" s="619" t="s">
        <v>1807</v>
      </c>
      <c r="C35" s="606" t="s">
        <v>1822</v>
      </c>
      <c r="D35" s="22">
        <v>12440</v>
      </c>
      <c r="E35" s="22">
        <v>12570</v>
      </c>
      <c r="F35" s="151">
        <f>E35-D35</f>
        <v>130</v>
      </c>
      <c r="G35" s="180"/>
    </row>
    <row r="36" spans="1:7" ht="15" customHeight="1" thickBot="1" x14ac:dyDescent="0.25">
      <c r="A36" s="23" t="s">
        <v>766</v>
      </c>
      <c r="B36" s="613" t="s">
        <v>1195</v>
      </c>
      <c r="C36" s="607" t="s">
        <v>1032</v>
      </c>
      <c r="D36" s="22">
        <v>73975</v>
      </c>
      <c r="E36" s="22">
        <v>74285</v>
      </c>
      <c r="F36" s="151">
        <f t="shared" ref="F36:F50" si="10">E36-D36</f>
        <v>310</v>
      </c>
      <c r="G36" s="183"/>
    </row>
    <row r="37" spans="1:7" ht="15" customHeight="1" thickBot="1" x14ac:dyDescent="0.25">
      <c r="A37" s="149" t="s">
        <v>767</v>
      </c>
      <c r="B37" s="619" t="s">
        <v>1196</v>
      </c>
      <c r="C37" s="606" t="s">
        <v>1823</v>
      </c>
      <c r="D37" s="22">
        <v>30715</v>
      </c>
      <c r="E37" s="22">
        <v>30925</v>
      </c>
      <c r="F37" s="151">
        <f t="shared" si="10"/>
        <v>210</v>
      </c>
      <c r="G37" s="229"/>
    </row>
    <row r="38" spans="1:7" ht="15" customHeight="1" thickBot="1" x14ac:dyDescent="0.25">
      <c r="A38" s="23" t="s">
        <v>768</v>
      </c>
      <c r="B38" s="613" t="s">
        <v>1197</v>
      </c>
      <c r="C38" s="607" t="s">
        <v>769</v>
      </c>
      <c r="D38" s="22">
        <v>97540</v>
      </c>
      <c r="E38" s="22">
        <v>97955</v>
      </c>
      <c r="F38" s="151">
        <f t="shared" si="10"/>
        <v>415</v>
      </c>
      <c r="G38" s="180"/>
    </row>
    <row r="39" spans="1:7" ht="15" customHeight="1" thickBot="1" x14ac:dyDescent="0.25">
      <c r="A39" s="149" t="s">
        <v>770</v>
      </c>
      <c r="B39" s="619" t="s">
        <v>1198</v>
      </c>
      <c r="C39" s="625" t="s">
        <v>1617</v>
      </c>
      <c r="D39" s="151">
        <v>14920</v>
      </c>
      <c r="E39" s="151">
        <v>15095</v>
      </c>
      <c r="F39" s="151">
        <f t="shared" ref="F39" si="11">E39-D39</f>
        <v>175</v>
      </c>
      <c r="G39" s="178"/>
    </row>
    <row r="40" spans="1:7" ht="13.5" customHeight="1" thickBot="1" x14ac:dyDescent="0.25">
      <c r="A40" s="23" t="s">
        <v>771</v>
      </c>
      <c r="B40" s="613" t="s">
        <v>1199</v>
      </c>
      <c r="C40" s="600" t="s">
        <v>772</v>
      </c>
      <c r="D40" s="151">
        <v>67665</v>
      </c>
      <c r="E40" s="151">
        <v>67830</v>
      </c>
      <c r="F40" s="151">
        <f t="shared" si="10"/>
        <v>165</v>
      </c>
      <c r="G40" s="180"/>
    </row>
    <row r="41" spans="1:7" ht="14.25" customHeight="1" thickBot="1" x14ac:dyDescent="0.25">
      <c r="A41" s="149" t="s">
        <v>773</v>
      </c>
      <c r="B41" s="629" t="s">
        <v>1200</v>
      </c>
      <c r="C41" s="601" t="s">
        <v>1824</v>
      </c>
      <c r="D41" s="151">
        <v>21645</v>
      </c>
      <c r="E41" s="151">
        <v>21830</v>
      </c>
      <c r="F41" s="151">
        <f>E41-D41</f>
        <v>185</v>
      </c>
      <c r="G41" s="180"/>
    </row>
    <row r="42" spans="1:7" ht="15" customHeight="1" thickBot="1" x14ac:dyDescent="0.25">
      <c r="A42" s="155" t="s">
        <v>774</v>
      </c>
      <c r="B42" s="613" t="s">
        <v>1201</v>
      </c>
      <c r="C42" s="600" t="s">
        <v>1825</v>
      </c>
      <c r="D42" s="151">
        <v>111540</v>
      </c>
      <c r="E42" s="151">
        <v>111895</v>
      </c>
      <c r="F42" s="151">
        <f t="shared" si="10"/>
        <v>355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1202</v>
      </c>
      <c r="C43" s="601" t="s">
        <v>1463</v>
      </c>
      <c r="D43" s="151">
        <v>16845</v>
      </c>
      <c r="E43" s="151">
        <v>17160</v>
      </c>
      <c r="F43" s="151">
        <f t="shared" ref="F43" si="12">E43-D43</f>
        <v>315</v>
      </c>
      <c r="G43" s="180"/>
    </row>
    <row r="44" spans="1:7" ht="15" customHeight="1" thickBot="1" x14ac:dyDescent="0.25">
      <c r="A44" s="149" t="s">
        <v>777</v>
      </c>
      <c r="B44" s="613" t="s">
        <v>1808</v>
      </c>
      <c r="C44" s="607" t="s">
        <v>997</v>
      </c>
      <c r="D44" s="22">
        <v>23870</v>
      </c>
      <c r="E44" s="22">
        <v>23895</v>
      </c>
      <c r="F44" s="151">
        <f t="shared" si="10"/>
        <v>25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1203</v>
      </c>
      <c r="C45" s="625" t="s">
        <v>1639</v>
      </c>
      <c r="D45" s="151">
        <v>22560</v>
      </c>
      <c r="E45" s="151">
        <v>22635</v>
      </c>
      <c r="F45" s="151">
        <f t="shared" si="10"/>
        <v>75</v>
      </c>
      <c r="G45" s="308"/>
    </row>
    <row r="46" spans="1:7" ht="15" customHeight="1" thickBot="1" x14ac:dyDescent="0.25">
      <c r="A46" s="23" t="s">
        <v>779</v>
      </c>
      <c r="B46" s="613" t="s">
        <v>1204</v>
      </c>
      <c r="C46" s="606" t="s">
        <v>1992</v>
      </c>
      <c r="D46" s="158">
        <v>1900</v>
      </c>
      <c r="E46" s="158">
        <v>2035</v>
      </c>
      <c r="F46" s="151">
        <f t="shared" ref="F46" si="13">E46-D46</f>
        <v>135</v>
      </c>
      <c r="G46" s="685"/>
    </row>
    <row r="47" spans="1:7" ht="15" customHeight="1" thickBot="1" x14ac:dyDescent="0.25">
      <c r="A47" s="158" t="s">
        <v>780</v>
      </c>
      <c r="B47" s="619" t="s">
        <v>1205</v>
      </c>
      <c r="C47" s="718" t="s">
        <v>1655</v>
      </c>
      <c r="D47" s="158">
        <v>15910</v>
      </c>
      <c r="E47" s="158">
        <v>16185</v>
      </c>
      <c r="F47" s="151">
        <f t="shared" ref="F47" si="14">E47-D47</f>
        <v>275</v>
      </c>
      <c r="G47" s="180"/>
    </row>
    <row r="48" spans="1:7" ht="15" customHeight="1" thickBot="1" x14ac:dyDescent="0.25">
      <c r="A48" s="22">
        <v>43</v>
      </c>
      <c r="B48" s="613" t="s">
        <v>1206</v>
      </c>
      <c r="C48" s="594" t="s">
        <v>1826</v>
      </c>
      <c r="D48" s="158">
        <v>28415</v>
      </c>
      <c r="E48" s="158">
        <v>28535</v>
      </c>
      <c r="F48" s="151">
        <f t="shared" si="10"/>
        <v>120</v>
      </c>
      <c r="G48" s="314"/>
    </row>
    <row r="49" spans="1:15" ht="15.75" customHeight="1" thickBot="1" x14ac:dyDescent="0.25">
      <c r="A49" s="22">
        <v>44</v>
      </c>
      <c r="B49" s="619" t="s">
        <v>1207</v>
      </c>
      <c r="C49" s="601" t="s">
        <v>1827</v>
      </c>
      <c r="D49" s="151">
        <v>37170</v>
      </c>
      <c r="E49" s="151">
        <v>37290</v>
      </c>
      <c r="F49" s="151">
        <f t="shared" si="10"/>
        <v>120</v>
      </c>
      <c r="G49" s="505"/>
      <c r="M49" t="s">
        <v>1352</v>
      </c>
    </row>
    <row r="50" spans="1:15" ht="15" customHeight="1" thickBot="1" x14ac:dyDescent="0.25">
      <c r="A50" s="21">
        <v>45</v>
      </c>
      <c r="B50" s="613" t="s">
        <v>1208</v>
      </c>
      <c r="C50" s="607" t="s">
        <v>1828</v>
      </c>
      <c r="D50" s="22">
        <v>22620</v>
      </c>
      <c r="E50" s="22">
        <v>22965</v>
      </c>
      <c r="F50" s="151">
        <f t="shared" si="10"/>
        <v>345</v>
      </c>
      <c r="G50" s="180"/>
    </row>
    <row r="51" spans="1:15" ht="15" customHeight="1" thickBot="1" x14ac:dyDescent="0.25">
      <c r="A51" s="30" t="s">
        <v>781</v>
      </c>
      <c r="B51" s="619" t="s">
        <v>1809</v>
      </c>
      <c r="C51" s="606" t="s">
        <v>1981</v>
      </c>
      <c r="D51" s="151">
        <v>5695</v>
      </c>
      <c r="E51" s="151">
        <v>5875</v>
      </c>
      <c r="F51" s="151">
        <f t="shared" ref="F51" si="15">E51-D51</f>
        <v>180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1829</v>
      </c>
      <c r="D52" s="151">
        <v>26300</v>
      </c>
      <c r="E52" s="151">
        <v>26815</v>
      </c>
      <c r="F52" s="151">
        <f t="shared" ref="F52:F72" si="16">E52-D52</f>
        <v>515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1209</v>
      </c>
      <c r="C53" s="601" t="s">
        <v>1830</v>
      </c>
      <c r="D53" s="151">
        <v>37940</v>
      </c>
      <c r="E53" s="151">
        <v>38050</v>
      </c>
      <c r="F53" s="151">
        <f t="shared" si="16"/>
        <v>110</v>
      </c>
    </row>
    <row r="54" spans="1:15" ht="15" customHeight="1" thickBot="1" x14ac:dyDescent="0.25">
      <c r="A54" s="21">
        <v>49</v>
      </c>
      <c r="B54" s="613" t="s">
        <v>1810</v>
      </c>
      <c r="C54" s="594" t="s">
        <v>1831</v>
      </c>
      <c r="D54" s="151">
        <v>46820</v>
      </c>
      <c r="E54" s="151">
        <v>47060</v>
      </c>
      <c r="F54" s="151">
        <f t="shared" si="16"/>
        <v>240</v>
      </c>
    </row>
    <row r="55" spans="1:15" ht="15" customHeight="1" thickBot="1" x14ac:dyDescent="0.25">
      <c r="A55" s="22">
        <v>50</v>
      </c>
      <c r="B55" s="613" t="s">
        <v>1210</v>
      </c>
      <c r="C55" s="593" t="s">
        <v>1832</v>
      </c>
      <c r="D55" s="151">
        <v>12295</v>
      </c>
      <c r="E55" s="151">
        <v>12525</v>
      </c>
      <c r="F55" s="151">
        <f t="shared" si="16"/>
        <v>230</v>
      </c>
      <c r="G55" s="32"/>
    </row>
    <row r="56" spans="1:15" ht="15.75" customHeight="1" thickBot="1" x14ac:dyDescent="0.25">
      <c r="A56" s="141" t="s">
        <v>783</v>
      </c>
      <c r="B56" s="613" t="s">
        <v>1211</v>
      </c>
      <c r="C56" s="592" t="s">
        <v>1833</v>
      </c>
      <c r="D56" s="275">
        <v>276650</v>
      </c>
      <c r="E56" s="275">
        <v>277440</v>
      </c>
      <c r="F56" s="22">
        <f t="shared" si="16"/>
        <v>790</v>
      </c>
    </row>
    <row r="57" spans="1:15" ht="15" customHeight="1" thickBot="1" x14ac:dyDescent="0.25">
      <c r="A57" s="23" t="s">
        <v>784</v>
      </c>
      <c r="B57" s="619" t="s">
        <v>1212</v>
      </c>
      <c r="C57" s="591" t="s">
        <v>1834</v>
      </c>
      <c r="D57" s="151">
        <v>36610</v>
      </c>
      <c r="E57" s="151">
        <v>36795</v>
      </c>
      <c r="F57" s="151">
        <f t="shared" si="16"/>
        <v>185</v>
      </c>
    </row>
    <row r="58" spans="1:15" ht="15" customHeight="1" thickBot="1" x14ac:dyDescent="0.25">
      <c r="A58" s="160" t="s">
        <v>785</v>
      </c>
      <c r="B58" s="613" t="s">
        <v>1213</v>
      </c>
      <c r="C58" s="591" t="s">
        <v>1962</v>
      </c>
      <c r="D58" s="25">
        <v>16140</v>
      </c>
      <c r="E58" s="25">
        <v>16590</v>
      </c>
      <c r="F58" s="151">
        <f t="shared" ref="F58" si="17">E58-D58</f>
        <v>450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2024</v>
      </c>
      <c r="C59" s="591" t="s">
        <v>1835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1214</v>
      </c>
      <c r="C60" s="594" t="s">
        <v>1836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1215</v>
      </c>
      <c r="C61" s="593" t="s">
        <v>1935</v>
      </c>
      <c r="D61" s="21">
        <v>5845</v>
      </c>
      <c r="E61" s="21">
        <v>6075</v>
      </c>
      <c r="F61" s="151">
        <f t="shared" ref="F61" si="18">E61-D61</f>
        <v>230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1216</v>
      </c>
      <c r="C62" s="594" t="s">
        <v>1459</v>
      </c>
      <c r="D62" s="21">
        <v>10650</v>
      </c>
      <c r="E62" s="21">
        <v>10830</v>
      </c>
      <c r="F62" s="151">
        <f t="shared" ref="F62" si="19">E62-D62</f>
        <v>180</v>
      </c>
      <c r="G62" s="180"/>
    </row>
    <row r="63" spans="1:15" ht="15" customHeight="1" thickBot="1" x14ac:dyDescent="0.25">
      <c r="A63" s="23" t="s">
        <v>791</v>
      </c>
      <c r="B63" s="613" t="s">
        <v>1217</v>
      </c>
      <c r="C63" s="628" t="s">
        <v>1982</v>
      </c>
      <c r="D63" s="22">
        <v>3725</v>
      </c>
      <c r="E63" s="22">
        <v>3935</v>
      </c>
      <c r="F63" s="151">
        <f t="shared" ref="F63" si="20">E63-D63</f>
        <v>210</v>
      </c>
      <c r="G63" s="694"/>
    </row>
    <row r="64" spans="1:15" ht="15" customHeight="1" thickBot="1" x14ac:dyDescent="0.25">
      <c r="A64" s="149" t="s">
        <v>792</v>
      </c>
      <c r="B64" s="613" t="s">
        <v>1811</v>
      </c>
      <c r="C64" s="592" t="s">
        <v>1837</v>
      </c>
      <c r="D64" s="22">
        <v>22890</v>
      </c>
      <c r="E64" s="22">
        <v>23250</v>
      </c>
      <c r="F64" s="151">
        <f t="shared" si="16"/>
        <v>360</v>
      </c>
      <c r="G64" s="180"/>
    </row>
    <row r="65" spans="1:15" ht="15" customHeight="1" thickBot="1" x14ac:dyDescent="0.25">
      <c r="A65" s="149" t="s">
        <v>1600</v>
      </c>
      <c r="B65" s="619" t="s">
        <v>1218</v>
      </c>
      <c r="C65" s="591" t="s">
        <v>1597</v>
      </c>
      <c r="D65" s="275">
        <v>8740</v>
      </c>
      <c r="E65" s="275">
        <v>9035</v>
      </c>
      <c r="F65" s="151">
        <f t="shared" ref="F65" si="21">E65-D65</f>
        <v>295</v>
      </c>
      <c r="G65" s="126"/>
    </row>
    <row r="66" spans="1:15" ht="15" customHeight="1" thickBot="1" x14ac:dyDescent="0.25">
      <c r="A66" s="149" t="s">
        <v>793</v>
      </c>
      <c r="B66" s="613" t="s">
        <v>1219</v>
      </c>
      <c r="C66" s="607" t="s">
        <v>1838</v>
      </c>
      <c r="D66" s="275">
        <v>26450</v>
      </c>
      <c r="E66" s="275">
        <v>26680</v>
      </c>
      <c r="F66" s="151">
        <f t="shared" si="16"/>
        <v>230</v>
      </c>
      <c r="G66" s="228"/>
    </row>
    <row r="67" spans="1:15" ht="15" customHeight="1" thickBot="1" x14ac:dyDescent="0.25">
      <c r="A67" s="149" t="s">
        <v>794</v>
      </c>
      <c r="B67" s="619" t="s">
        <v>1220</v>
      </c>
      <c r="C67" s="591" t="s">
        <v>1584</v>
      </c>
      <c r="D67" s="275">
        <v>42355</v>
      </c>
      <c r="E67" s="275">
        <v>43095</v>
      </c>
      <c r="F67" s="151">
        <f t="shared" ref="F67" si="22">E67-D67</f>
        <v>740</v>
      </c>
      <c r="G67" s="229"/>
    </row>
    <row r="68" spans="1:15" ht="15" customHeight="1" thickBot="1" x14ac:dyDescent="0.25">
      <c r="A68" s="223" t="s">
        <v>795</v>
      </c>
      <c r="B68" s="613" t="s">
        <v>1221</v>
      </c>
      <c r="C68" s="602" t="s">
        <v>1661</v>
      </c>
      <c r="D68" s="151">
        <v>8225</v>
      </c>
      <c r="E68" s="151">
        <v>8490</v>
      </c>
      <c r="F68" s="151">
        <f t="shared" ref="F68" si="23">E68-D68</f>
        <v>265</v>
      </c>
      <c r="G68" s="126"/>
    </row>
    <row r="69" spans="1:15" ht="15" customHeight="1" thickBot="1" x14ac:dyDescent="0.25">
      <c r="A69" s="171" t="s">
        <v>796</v>
      </c>
      <c r="B69" s="619" t="s">
        <v>1222</v>
      </c>
      <c r="C69" s="596" t="s">
        <v>2016</v>
      </c>
      <c r="D69" s="151">
        <v>4980</v>
      </c>
      <c r="E69" s="151">
        <v>5385</v>
      </c>
      <c r="F69" s="574">
        <f>E69-D69</f>
        <v>405</v>
      </c>
      <c r="G69" s="694"/>
    </row>
    <row r="70" spans="1:15" ht="15" customHeight="1" thickBot="1" x14ac:dyDescent="0.25">
      <c r="A70" s="149" t="s">
        <v>797</v>
      </c>
      <c r="B70" s="613" t="s">
        <v>1223</v>
      </c>
      <c r="C70" s="607" t="s">
        <v>1001</v>
      </c>
      <c r="D70" s="154">
        <v>21290</v>
      </c>
      <c r="E70" s="154">
        <v>21355</v>
      </c>
      <c r="F70" s="151">
        <f t="shared" si="16"/>
        <v>65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1224</v>
      </c>
      <c r="C71" s="591" t="s">
        <v>799</v>
      </c>
      <c r="D71" s="21">
        <v>38520</v>
      </c>
      <c r="E71" s="21">
        <v>38760</v>
      </c>
      <c r="F71" s="151">
        <f t="shared" si="16"/>
        <v>240</v>
      </c>
    </row>
    <row r="72" spans="1:15" ht="14.25" customHeight="1" thickBot="1" x14ac:dyDescent="0.25">
      <c r="A72" s="149" t="s">
        <v>800</v>
      </c>
      <c r="B72" s="613" t="s">
        <v>1225</v>
      </c>
      <c r="C72" s="607" t="s">
        <v>1839</v>
      </c>
      <c r="D72" s="22">
        <v>36125</v>
      </c>
      <c r="E72" s="22">
        <v>36315</v>
      </c>
      <c r="F72" s="151">
        <f t="shared" si="16"/>
        <v>190</v>
      </c>
      <c r="G72" s="314"/>
    </row>
    <row r="73" spans="1:15" ht="15" customHeight="1" thickBot="1" x14ac:dyDescent="0.25">
      <c r="A73" s="149" t="s">
        <v>801</v>
      </c>
      <c r="B73" s="613" t="s">
        <v>1226</v>
      </c>
      <c r="C73" s="606" t="s">
        <v>1531</v>
      </c>
      <c r="D73" s="22">
        <v>5130</v>
      </c>
      <c r="E73" s="22">
        <v>5275</v>
      </c>
      <c r="F73" s="151">
        <f t="shared" ref="F73" si="24">E73-D73</f>
        <v>145</v>
      </c>
    </row>
    <row r="74" spans="1:15" ht="15" customHeight="1" thickBot="1" x14ac:dyDescent="0.25">
      <c r="A74" s="149" t="s">
        <v>1548</v>
      </c>
      <c r="B74" s="714" t="s">
        <v>1227</v>
      </c>
      <c r="C74" s="149" t="s">
        <v>1956</v>
      </c>
      <c r="D74" s="22">
        <v>12140</v>
      </c>
      <c r="E74" s="22">
        <v>12430</v>
      </c>
      <c r="F74" s="151">
        <f t="shared" ref="F74" si="25">E74-D74</f>
        <v>290</v>
      </c>
      <c r="G74" s="842" t="s">
        <v>1957</v>
      </c>
      <c r="H74" s="843"/>
      <c r="I74" s="843"/>
      <c r="J74" s="843"/>
      <c r="K74" s="843"/>
      <c r="L74" s="843"/>
      <c r="M74" s="843"/>
      <c r="N74" s="843"/>
      <c r="O74" s="843"/>
    </row>
    <row r="75" spans="1:15" ht="15" customHeight="1" thickBot="1" x14ac:dyDescent="0.25">
      <c r="A75" s="149" t="s">
        <v>802</v>
      </c>
      <c r="B75" s="631" t="s">
        <v>1228</v>
      </c>
      <c r="C75" s="606" t="s">
        <v>2025</v>
      </c>
      <c r="D75" s="275">
        <v>875</v>
      </c>
      <c r="E75" s="275">
        <v>1085</v>
      </c>
      <c r="F75" s="151">
        <f t="shared" ref="F75" si="26">E75-D75</f>
        <v>210</v>
      </c>
      <c r="G75" s="777"/>
    </row>
    <row r="76" spans="1:15" ht="15" customHeight="1" thickBot="1" x14ac:dyDescent="0.25">
      <c r="A76" s="23" t="s">
        <v>803</v>
      </c>
      <c r="B76" s="619" t="s">
        <v>1229</v>
      </c>
      <c r="C76" s="606" t="s">
        <v>1845</v>
      </c>
      <c r="D76" s="22">
        <v>68095</v>
      </c>
      <c r="E76" s="22">
        <v>68915</v>
      </c>
      <c r="F76" s="151">
        <f>E76-D76</f>
        <v>820</v>
      </c>
      <c r="G76" s="347"/>
    </row>
    <row r="77" spans="1:15" ht="15" customHeight="1" thickBot="1" x14ac:dyDescent="0.25">
      <c r="A77" s="149" t="s">
        <v>804</v>
      </c>
      <c r="B77" s="613" t="s">
        <v>1383</v>
      </c>
      <c r="C77" s="632" t="s">
        <v>1846</v>
      </c>
      <c r="D77" s="22">
        <v>16045</v>
      </c>
      <c r="E77" s="22">
        <v>16410</v>
      </c>
      <c r="F77" s="151">
        <f t="shared" ref="F77:F82" si="27">E77-D77</f>
        <v>365</v>
      </c>
      <c r="G77" s="182"/>
    </row>
    <row r="78" spans="1:15" ht="15" customHeight="1" thickBot="1" x14ac:dyDescent="0.25">
      <c r="A78" s="23" t="s">
        <v>806</v>
      </c>
      <c r="B78" s="619" t="s">
        <v>1230</v>
      </c>
      <c r="C78" s="606" t="s">
        <v>1847</v>
      </c>
      <c r="D78" s="275">
        <v>13495</v>
      </c>
      <c r="E78" s="275">
        <v>13595</v>
      </c>
      <c r="F78" s="151">
        <f t="shared" si="27"/>
        <v>100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1231</v>
      </c>
      <c r="C79" s="633" t="s">
        <v>1658</v>
      </c>
      <c r="D79" s="22">
        <v>11865</v>
      </c>
      <c r="E79" s="22">
        <v>11965</v>
      </c>
      <c r="F79" s="151">
        <f t="shared" si="27"/>
        <v>100</v>
      </c>
      <c r="G79" s="494"/>
    </row>
    <row r="80" spans="1:15" ht="15" customHeight="1" thickBot="1" x14ac:dyDescent="0.25">
      <c r="A80" s="23" t="s">
        <v>808</v>
      </c>
      <c r="B80" s="619" t="s">
        <v>1232</v>
      </c>
      <c r="C80" s="598" t="s">
        <v>1673</v>
      </c>
      <c r="D80" s="22">
        <v>10605</v>
      </c>
      <c r="E80" s="22">
        <v>10855</v>
      </c>
      <c r="F80" s="151">
        <f t="shared" ref="F80" si="28">E80-D80</f>
        <v>250</v>
      </c>
      <c r="G80" s="584" t="s">
        <v>1672</v>
      </c>
    </row>
    <row r="81" spans="1:10" ht="15" customHeight="1" thickBot="1" x14ac:dyDescent="0.25">
      <c r="A81" s="149" t="s">
        <v>809</v>
      </c>
      <c r="B81" s="613" t="s">
        <v>1226</v>
      </c>
      <c r="C81" s="633" t="s">
        <v>1848</v>
      </c>
      <c r="D81" s="22">
        <v>11825</v>
      </c>
      <c r="E81" s="22">
        <v>11935</v>
      </c>
      <c r="F81" s="151">
        <f t="shared" si="27"/>
        <v>110</v>
      </c>
    </row>
    <row r="82" spans="1:10" ht="15" customHeight="1" thickBot="1" x14ac:dyDescent="0.25">
      <c r="A82" s="23" t="s">
        <v>810</v>
      </c>
      <c r="B82" s="619" t="s">
        <v>1233</v>
      </c>
      <c r="C82" s="598" t="s">
        <v>1849</v>
      </c>
      <c r="D82" s="22">
        <v>2920</v>
      </c>
      <c r="E82" s="22">
        <v>2995</v>
      </c>
      <c r="F82" s="151">
        <f t="shared" si="27"/>
        <v>75</v>
      </c>
      <c r="G82" s="568"/>
    </row>
    <row r="83" spans="1:10" ht="17.25" customHeight="1" thickBot="1" x14ac:dyDescent="0.25">
      <c r="A83" s="149" t="s">
        <v>811</v>
      </c>
      <c r="B83" s="613" t="s">
        <v>1234</v>
      </c>
      <c r="C83" s="633" t="s">
        <v>1850</v>
      </c>
      <c r="D83" s="22">
        <v>17635</v>
      </c>
      <c r="E83" s="22">
        <v>17680</v>
      </c>
      <c r="F83" s="151">
        <f t="shared" ref="F83:F103" si="29">E83-D83</f>
        <v>45</v>
      </c>
      <c r="G83" s="458"/>
    </row>
    <row r="84" spans="1:10" ht="15" customHeight="1" thickBot="1" x14ac:dyDescent="0.25">
      <c r="A84" s="149" t="s">
        <v>812</v>
      </c>
      <c r="B84" s="619" t="s">
        <v>1235</v>
      </c>
      <c r="C84" s="598" t="s">
        <v>1601</v>
      </c>
      <c r="D84" s="22">
        <v>440</v>
      </c>
      <c r="E84" s="22">
        <v>640</v>
      </c>
      <c r="F84" s="574">
        <f t="shared" ref="F84" si="30">E84-D84</f>
        <v>200</v>
      </c>
      <c r="G84" s="568" t="s">
        <v>1578</v>
      </c>
    </row>
    <row r="85" spans="1:10" ht="15" customHeight="1" thickBot="1" x14ac:dyDescent="0.25">
      <c r="A85" s="149" t="s">
        <v>813</v>
      </c>
      <c r="B85" s="613" t="s">
        <v>1236</v>
      </c>
      <c r="C85" s="606" t="s">
        <v>950</v>
      </c>
      <c r="D85" s="22">
        <v>27130</v>
      </c>
      <c r="E85" s="22">
        <v>27460</v>
      </c>
      <c r="F85" s="151">
        <f t="shared" si="29"/>
        <v>330</v>
      </c>
      <c r="G85" s="538"/>
    </row>
    <row r="86" spans="1:10" ht="14.25" customHeight="1" thickBot="1" x14ac:dyDescent="0.25">
      <c r="A86" s="23" t="s">
        <v>814</v>
      </c>
      <c r="B86" s="634" t="s">
        <v>1237</v>
      </c>
      <c r="C86" s="635" t="s">
        <v>1851</v>
      </c>
      <c r="D86" s="22">
        <v>28290</v>
      </c>
      <c r="E86" s="22">
        <v>28465</v>
      </c>
      <c r="F86" s="151">
        <f t="shared" si="29"/>
        <v>175</v>
      </c>
      <c r="G86" s="314"/>
    </row>
    <row r="87" spans="1:10" ht="15" customHeight="1" thickBot="1" x14ac:dyDescent="0.25">
      <c r="A87" s="295" t="s">
        <v>815</v>
      </c>
      <c r="B87" s="630" t="s">
        <v>1840</v>
      </c>
      <c r="C87" s="636" t="s">
        <v>1852</v>
      </c>
      <c r="D87" s="275">
        <v>9620</v>
      </c>
      <c r="E87" s="275">
        <v>9690</v>
      </c>
      <c r="F87" s="151">
        <f t="shared" si="29"/>
        <v>70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1238</v>
      </c>
      <c r="C88" s="637" t="s">
        <v>1853</v>
      </c>
      <c r="D88" s="22">
        <v>3215</v>
      </c>
      <c r="E88" s="22">
        <v>3220</v>
      </c>
      <c r="F88" s="151">
        <f t="shared" si="29"/>
        <v>5</v>
      </c>
      <c r="G88" s="458"/>
    </row>
    <row r="89" spans="1:10" ht="15" customHeight="1" thickBot="1" x14ac:dyDescent="0.25">
      <c r="A89" s="149" t="s">
        <v>1665</v>
      </c>
      <c r="B89" s="613" t="s">
        <v>1239</v>
      </c>
      <c r="C89" s="632" t="s">
        <v>1854</v>
      </c>
      <c r="D89" s="22">
        <v>53355</v>
      </c>
      <c r="E89" s="22">
        <v>54160</v>
      </c>
      <c r="F89" s="151">
        <f t="shared" ref="F89" si="31">E89-D89</f>
        <v>805</v>
      </c>
      <c r="G89" s="458"/>
    </row>
    <row r="90" spans="1:10" ht="15" customHeight="1" thickBot="1" x14ac:dyDescent="0.25">
      <c r="A90" s="23" t="s">
        <v>817</v>
      </c>
      <c r="B90" s="619" t="s">
        <v>1240</v>
      </c>
      <c r="C90" s="601" t="s">
        <v>1855</v>
      </c>
      <c r="D90" s="275">
        <v>28470</v>
      </c>
      <c r="E90" s="275">
        <v>28555</v>
      </c>
      <c r="F90" s="151">
        <f t="shared" si="29"/>
        <v>85</v>
      </c>
      <c r="G90" s="521"/>
    </row>
    <row r="91" spans="1:10" ht="14.25" customHeight="1" thickBot="1" x14ac:dyDescent="0.25">
      <c r="A91" s="165" t="s">
        <v>818</v>
      </c>
      <c r="B91" s="613" t="s">
        <v>1241</v>
      </c>
      <c r="C91" s="638" t="s">
        <v>1856</v>
      </c>
      <c r="D91" s="151">
        <v>74680</v>
      </c>
      <c r="E91" s="151">
        <v>75065</v>
      </c>
      <c r="F91" s="151">
        <f t="shared" si="29"/>
        <v>385</v>
      </c>
    </row>
    <row r="92" spans="1:10" ht="15" customHeight="1" thickBot="1" x14ac:dyDescent="0.25">
      <c r="A92" s="23" t="s">
        <v>819</v>
      </c>
      <c r="B92" s="619" t="s">
        <v>1242</v>
      </c>
      <c r="C92" s="601" t="s">
        <v>1857</v>
      </c>
      <c r="D92" s="22">
        <v>43940</v>
      </c>
      <c r="E92" s="22">
        <v>44070</v>
      </c>
      <c r="F92" s="151">
        <f t="shared" si="29"/>
        <v>130</v>
      </c>
      <c r="G92" s="458"/>
    </row>
    <row r="93" spans="1:10" ht="15" customHeight="1" thickBot="1" x14ac:dyDescent="0.25">
      <c r="A93" s="149" t="s">
        <v>820</v>
      </c>
      <c r="B93" s="613" t="s">
        <v>1243</v>
      </c>
      <c r="C93" s="771" t="s">
        <v>2017</v>
      </c>
      <c r="D93" s="22">
        <v>2630</v>
      </c>
      <c r="E93" s="22">
        <v>2930</v>
      </c>
      <c r="F93" s="574">
        <f>E93-D93</f>
        <v>300</v>
      </c>
      <c r="G93" s="694"/>
    </row>
    <row r="94" spans="1:10" ht="15" customHeight="1" thickBot="1" x14ac:dyDescent="0.25">
      <c r="A94" s="23" t="s">
        <v>821</v>
      </c>
      <c r="B94" s="619" t="s">
        <v>1244</v>
      </c>
      <c r="C94" s="625" t="s">
        <v>1984</v>
      </c>
      <c r="D94" s="22">
        <v>5275</v>
      </c>
      <c r="E94" s="22">
        <v>5445</v>
      </c>
      <c r="F94" s="151">
        <f t="shared" si="29"/>
        <v>170</v>
      </c>
      <c r="G94" s="314"/>
    </row>
    <row r="95" spans="1:10" ht="15" customHeight="1" thickBot="1" x14ac:dyDescent="0.25">
      <c r="A95" s="149" t="s">
        <v>1371</v>
      </c>
      <c r="B95" s="613" t="s">
        <v>1245</v>
      </c>
      <c r="C95" s="632" t="s">
        <v>1858</v>
      </c>
      <c r="D95" s="22">
        <v>25210</v>
      </c>
      <c r="E95" s="22">
        <v>25480</v>
      </c>
      <c r="F95" s="151">
        <f t="shared" si="29"/>
        <v>270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1246</v>
      </c>
      <c r="C96" s="625" t="s">
        <v>1585</v>
      </c>
      <c r="D96" s="22">
        <v>10865</v>
      </c>
      <c r="E96" s="22">
        <v>10915</v>
      </c>
      <c r="F96" s="151">
        <f t="shared" ref="F96" si="32">E96-D96</f>
        <v>50</v>
      </c>
      <c r="G96" s="108"/>
    </row>
    <row r="97" spans="1:15" ht="15" customHeight="1" thickBot="1" x14ac:dyDescent="0.25">
      <c r="A97" s="149" t="s">
        <v>1593</v>
      </c>
      <c r="B97" s="613" t="s">
        <v>1247</v>
      </c>
      <c r="C97" s="639" t="s">
        <v>1462</v>
      </c>
      <c r="D97" s="22">
        <v>37730</v>
      </c>
      <c r="E97" s="22">
        <v>37970</v>
      </c>
      <c r="F97" s="151">
        <f t="shared" ref="F97" si="33">E97-D97</f>
        <v>240</v>
      </c>
      <c r="G97" s="32"/>
    </row>
    <row r="98" spans="1:15" ht="15" customHeight="1" thickBot="1" x14ac:dyDescent="0.25">
      <c r="A98" s="23" t="s">
        <v>823</v>
      </c>
      <c r="B98" s="619" t="s">
        <v>1248</v>
      </c>
      <c r="C98" s="601" t="s">
        <v>1859</v>
      </c>
      <c r="D98" s="22">
        <v>10010</v>
      </c>
      <c r="E98" s="22">
        <v>10110</v>
      </c>
      <c r="F98" s="151">
        <f t="shared" si="29"/>
        <v>100</v>
      </c>
      <c r="G98" s="494"/>
    </row>
    <row r="99" spans="1:15" ht="15" customHeight="1" thickBot="1" x14ac:dyDescent="0.25">
      <c r="A99" s="187" t="s">
        <v>824</v>
      </c>
      <c r="B99" s="613" t="s">
        <v>1249</v>
      </c>
      <c r="C99" s="640" t="s">
        <v>1860</v>
      </c>
      <c r="D99" s="275">
        <v>54050</v>
      </c>
      <c r="E99" s="275">
        <v>54460</v>
      </c>
      <c r="F99" s="151">
        <f>E99-D99</f>
        <v>410</v>
      </c>
      <c r="G99" s="836" t="s">
        <v>957</v>
      </c>
    </row>
    <row r="100" spans="1:15" ht="15" customHeight="1" thickBot="1" x14ac:dyDescent="0.25">
      <c r="A100" s="187" t="s">
        <v>825</v>
      </c>
      <c r="B100" s="619" t="s">
        <v>1250</v>
      </c>
      <c r="C100" s="606" t="s">
        <v>1861</v>
      </c>
      <c r="D100" s="275">
        <v>34305</v>
      </c>
      <c r="E100" s="275">
        <v>34400</v>
      </c>
      <c r="F100" s="151">
        <f t="shared" si="29"/>
        <v>95</v>
      </c>
      <c r="G100" s="837"/>
    </row>
    <row r="101" spans="1:15" ht="15" customHeight="1" thickBot="1" x14ac:dyDescent="0.25">
      <c r="A101" s="187" t="s">
        <v>826</v>
      </c>
      <c r="B101" s="613" t="s">
        <v>1251</v>
      </c>
      <c r="C101" s="633" t="s">
        <v>1862</v>
      </c>
      <c r="D101" s="275">
        <v>38900</v>
      </c>
      <c r="E101" s="275">
        <v>39245</v>
      </c>
      <c r="F101" s="151">
        <f t="shared" ref="F101" si="34">E101-D101</f>
        <v>345</v>
      </c>
      <c r="G101" s="837"/>
    </row>
    <row r="102" spans="1:15" ht="15" customHeight="1" thickBot="1" x14ac:dyDescent="0.25">
      <c r="A102" s="187" t="s">
        <v>827</v>
      </c>
      <c r="B102" s="619" t="s">
        <v>1252</v>
      </c>
      <c r="C102" s="601" t="s">
        <v>1863</v>
      </c>
      <c r="D102" s="275">
        <v>21445</v>
      </c>
      <c r="E102" s="275">
        <v>21675</v>
      </c>
      <c r="F102" s="151">
        <f t="shared" ref="F102" si="35">E102-D102</f>
        <v>230</v>
      </c>
      <c r="G102" s="838"/>
    </row>
    <row r="103" spans="1:15" ht="16.5" customHeight="1" thickBot="1" x14ac:dyDescent="0.25">
      <c r="A103" s="149" t="s">
        <v>828</v>
      </c>
      <c r="B103" s="630" t="s">
        <v>1841</v>
      </c>
      <c r="C103" s="641" t="s">
        <v>1864</v>
      </c>
      <c r="D103" s="22">
        <v>17165</v>
      </c>
      <c r="E103" s="22">
        <v>17355</v>
      </c>
      <c r="F103" s="151">
        <f t="shared" si="29"/>
        <v>190</v>
      </c>
      <c r="G103" s="342"/>
    </row>
    <row r="104" spans="1:15" ht="15" customHeight="1" thickBot="1" x14ac:dyDescent="0.25">
      <c r="A104" s="23" t="s">
        <v>829</v>
      </c>
      <c r="B104" s="619" t="s">
        <v>1253</v>
      </c>
      <c r="C104" s="601" t="s">
        <v>1865</v>
      </c>
      <c r="D104" s="151">
        <v>25490</v>
      </c>
      <c r="E104" s="151">
        <v>25610</v>
      </c>
      <c r="F104" s="151">
        <f t="shared" ref="F104:F126" si="36">E104-D104</f>
        <v>120</v>
      </c>
    </row>
    <row r="105" spans="1:15" ht="15" customHeight="1" thickBot="1" x14ac:dyDescent="0.25">
      <c r="A105" s="23" t="s">
        <v>830</v>
      </c>
      <c r="B105" s="613" t="s">
        <v>1254</v>
      </c>
      <c r="C105" s="639" t="s">
        <v>1662</v>
      </c>
      <c r="D105" s="151">
        <v>6120</v>
      </c>
      <c r="E105" s="151">
        <v>6185</v>
      </c>
      <c r="F105" s="151">
        <f t="shared" ref="F105" si="37">E105-D105</f>
        <v>65</v>
      </c>
      <c r="G105" s="126"/>
    </row>
    <row r="106" spans="1:15" ht="15" customHeight="1" thickBot="1" x14ac:dyDescent="0.25">
      <c r="A106" s="141" t="s">
        <v>831</v>
      </c>
      <c r="B106" s="619" t="s">
        <v>1255</v>
      </c>
      <c r="C106" s="642" t="s">
        <v>1605</v>
      </c>
      <c r="D106" s="28">
        <v>11735</v>
      </c>
      <c r="E106" s="28">
        <v>11905</v>
      </c>
      <c r="F106" s="151">
        <f t="shared" ref="F106" si="38">E106-D106</f>
        <v>170</v>
      </c>
    </row>
    <row r="107" spans="1:15" ht="15" customHeight="1" thickBot="1" x14ac:dyDescent="0.25">
      <c r="A107" s="141" t="s">
        <v>832</v>
      </c>
      <c r="B107" s="613" t="s">
        <v>1256</v>
      </c>
      <c r="C107" s="644" t="s">
        <v>1586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1578</v>
      </c>
    </row>
    <row r="108" spans="1:15" ht="15.75" customHeight="1" thickBot="1" x14ac:dyDescent="0.25">
      <c r="A108" s="188" t="s">
        <v>833</v>
      </c>
      <c r="B108" s="643" t="s">
        <v>1842</v>
      </c>
      <c r="C108" s="591" t="s">
        <v>1866</v>
      </c>
      <c r="D108" s="667">
        <v>102035</v>
      </c>
      <c r="E108" s="667">
        <v>102355</v>
      </c>
      <c r="F108" s="574">
        <f t="shared" si="36"/>
        <v>320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1257</v>
      </c>
      <c r="C109" s="641" t="s">
        <v>1867</v>
      </c>
      <c r="D109" s="686">
        <v>35655</v>
      </c>
      <c r="E109" s="686">
        <v>35705</v>
      </c>
      <c r="F109" s="574">
        <f t="shared" si="36"/>
        <v>50</v>
      </c>
      <c r="G109" s="707"/>
    </row>
    <row r="110" spans="1:15" ht="16.5" customHeight="1" thickBot="1" x14ac:dyDescent="0.25">
      <c r="A110" s="188" t="s">
        <v>835</v>
      </c>
      <c r="B110" s="619" t="s">
        <v>1258</v>
      </c>
      <c r="C110" s="593" t="s">
        <v>1668</v>
      </c>
      <c r="D110" s="686">
        <v>20390</v>
      </c>
      <c r="E110" s="686">
        <v>20625</v>
      </c>
      <c r="F110" s="151">
        <f t="shared" ref="F110" si="40">E110-D110</f>
        <v>235</v>
      </c>
      <c r="G110" s="581" t="s">
        <v>1667</v>
      </c>
    </row>
    <row r="111" spans="1:15" ht="15" customHeight="1" thickBot="1" x14ac:dyDescent="0.25">
      <c r="A111" s="187" t="s">
        <v>836</v>
      </c>
      <c r="B111" s="630" t="s">
        <v>1843</v>
      </c>
      <c r="C111" s="638" t="s">
        <v>1868</v>
      </c>
      <c r="D111" s="574">
        <v>35640</v>
      </c>
      <c r="E111" s="574">
        <v>36285</v>
      </c>
      <c r="F111" s="151">
        <f>E111-D111</f>
        <v>645</v>
      </c>
      <c r="G111" s="582"/>
    </row>
    <row r="112" spans="1:15" ht="15" customHeight="1" thickBot="1" x14ac:dyDescent="0.25">
      <c r="A112" s="160" t="s">
        <v>1653</v>
      </c>
      <c r="B112" s="619" t="s">
        <v>1642</v>
      </c>
      <c r="C112" s="593" t="s">
        <v>1641</v>
      </c>
      <c r="D112" s="22">
        <v>7460</v>
      </c>
      <c r="E112" s="22">
        <v>7620</v>
      </c>
      <c r="F112" s="151">
        <f>E112-D112</f>
        <v>160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1260</v>
      </c>
      <c r="C113" s="638" t="s">
        <v>1869</v>
      </c>
      <c r="D113" s="22">
        <v>21495</v>
      </c>
      <c r="E113" s="22">
        <v>21845</v>
      </c>
      <c r="F113" s="151">
        <f>E113-D113</f>
        <v>350</v>
      </c>
    </row>
    <row r="114" spans="1:7" ht="15" customHeight="1" thickBot="1" x14ac:dyDescent="0.25">
      <c r="A114" s="160" t="s">
        <v>1594</v>
      </c>
      <c r="B114" s="643" t="s">
        <v>1844</v>
      </c>
      <c r="C114" s="591" t="s">
        <v>1587</v>
      </c>
      <c r="D114" s="151">
        <v>13910</v>
      </c>
      <c r="E114" s="151">
        <v>14015</v>
      </c>
      <c r="F114" s="151">
        <f t="shared" ref="F114" si="41">E114-D114</f>
        <v>105</v>
      </c>
    </row>
    <row r="115" spans="1:7" ht="15" customHeight="1" thickBot="1" x14ac:dyDescent="0.25">
      <c r="A115" s="149" t="s">
        <v>839</v>
      </c>
      <c r="B115" s="613" t="s">
        <v>1261</v>
      </c>
      <c r="C115" s="638" t="s">
        <v>1870</v>
      </c>
      <c r="D115" s="151">
        <v>50605</v>
      </c>
      <c r="E115" s="151">
        <v>50785</v>
      </c>
      <c r="F115" s="151">
        <f t="shared" ref="F115" si="42">E115-D115</f>
        <v>180</v>
      </c>
    </row>
    <row r="116" spans="1:7" ht="15" customHeight="1" thickBot="1" x14ac:dyDescent="0.25">
      <c r="A116" s="141" t="s">
        <v>840</v>
      </c>
      <c r="B116" s="619" t="s">
        <v>1262</v>
      </c>
      <c r="C116" s="642" t="s">
        <v>1871</v>
      </c>
      <c r="D116" s="21">
        <v>39685</v>
      </c>
      <c r="E116" s="21">
        <v>39860</v>
      </c>
      <c r="F116" s="151">
        <f t="shared" si="36"/>
        <v>175</v>
      </c>
    </row>
    <row r="117" spans="1:7" ht="15" customHeight="1" thickBot="1" x14ac:dyDescent="0.25">
      <c r="A117" s="141" t="s">
        <v>841</v>
      </c>
      <c r="B117" s="613" t="s">
        <v>1579</v>
      </c>
      <c r="C117" s="644" t="s">
        <v>1872</v>
      </c>
      <c r="D117" s="28">
        <v>100895</v>
      </c>
      <c r="E117" s="28">
        <v>101255</v>
      </c>
      <c r="F117" s="151">
        <f t="shared" si="36"/>
        <v>360</v>
      </c>
      <c r="G117" s="521"/>
    </row>
    <row r="118" spans="1:7" ht="15" customHeight="1" thickBot="1" x14ac:dyDescent="0.25">
      <c r="A118" s="169" t="s">
        <v>842</v>
      </c>
      <c r="B118" s="619" t="s">
        <v>1367</v>
      </c>
      <c r="C118" s="593" t="s">
        <v>1873</v>
      </c>
      <c r="D118" s="151">
        <v>47715</v>
      </c>
      <c r="E118" s="151">
        <v>48070</v>
      </c>
      <c r="F118" s="151">
        <f t="shared" si="36"/>
        <v>355</v>
      </c>
      <c r="G118" s="297"/>
    </row>
    <row r="119" spans="1:7" ht="15" customHeight="1" thickBot="1" x14ac:dyDescent="0.25">
      <c r="A119" s="23" t="s">
        <v>843</v>
      </c>
      <c r="B119" s="613" t="s">
        <v>1263</v>
      </c>
      <c r="C119" s="698" t="s">
        <v>1969</v>
      </c>
      <c r="D119" s="151">
        <v>5460</v>
      </c>
      <c r="E119" s="151">
        <v>5635</v>
      </c>
      <c r="F119" s="151">
        <f t="shared" ref="F119" si="43">E119-D119</f>
        <v>175</v>
      </c>
      <c r="G119" s="126"/>
    </row>
    <row r="120" spans="1:7" ht="15" customHeight="1" thickBot="1" x14ac:dyDescent="0.25">
      <c r="A120" s="23" t="s">
        <v>844</v>
      </c>
      <c r="B120" s="645" t="s">
        <v>1874</v>
      </c>
      <c r="C120" s="648" t="s">
        <v>1886</v>
      </c>
      <c r="D120" s="151">
        <v>90520</v>
      </c>
      <c r="E120" s="151">
        <v>90640</v>
      </c>
      <c r="F120" s="151">
        <f t="shared" si="36"/>
        <v>120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1875</v>
      </c>
      <c r="C121" s="591" t="s">
        <v>1887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1264</v>
      </c>
      <c r="C122" s="641" t="s">
        <v>1888</v>
      </c>
      <c r="D122" s="151">
        <v>17150</v>
      </c>
      <c r="E122" s="151">
        <v>17275</v>
      </c>
      <c r="F122" s="151">
        <f t="shared" si="36"/>
        <v>125</v>
      </c>
      <c r="G122" s="347"/>
    </row>
    <row r="123" spans="1:7" ht="12.75" customHeight="1" thickBot="1" x14ac:dyDescent="0.25">
      <c r="A123" s="23" t="s">
        <v>847</v>
      </c>
      <c r="B123" s="629" t="s">
        <v>1265</v>
      </c>
      <c r="C123" s="593" t="s">
        <v>1889</v>
      </c>
      <c r="D123" s="151">
        <v>6225</v>
      </c>
      <c r="E123" s="151">
        <v>6310</v>
      </c>
      <c r="F123" s="151">
        <f t="shared" ref="F123" si="44">E123-D123</f>
        <v>85</v>
      </c>
    </row>
    <row r="124" spans="1:7" ht="15" customHeight="1" thickBot="1" x14ac:dyDescent="0.25">
      <c r="A124" s="23" t="s">
        <v>848</v>
      </c>
      <c r="B124" s="645" t="s">
        <v>1266</v>
      </c>
      <c r="C124" s="638" t="s">
        <v>1602</v>
      </c>
      <c r="D124" s="151">
        <v>10245</v>
      </c>
      <c r="E124" s="151">
        <v>10325</v>
      </c>
      <c r="F124" s="151">
        <f t="shared" ref="F124" si="45">E124-D124</f>
        <v>80</v>
      </c>
    </row>
    <row r="125" spans="1:7" ht="12.75" customHeight="1" thickBot="1" x14ac:dyDescent="0.25">
      <c r="A125" s="14" t="s">
        <v>849</v>
      </c>
      <c r="B125" s="629" t="s">
        <v>1267</v>
      </c>
      <c r="C125" s="591" t="s">
        <v>1890</v>
      </c>
      <c r="D125" s="151">
        <v>12345</v>
      </c>
      <c r="E125" s="151">
        <v>12480</v>
      </c>
      <c r="F125" s="151">
        <f t="shared" si="36"/>
        <v>135</v>
      </c>
    </row>
    <row r="126" spans="1:7" ht="15" customHeight="1" thickBot="1" x14ac:dyDescent="0.25">
      <c r="A126" s="23" t="s">
        <v>850</v>
      </c>
      <c r="B126" s="645" t="s">
        <v>1268</v>
      </c>
      <c r="C126" s="640" t="s">
        <v>1589</v>
      </c>
      <c r="D126" s="151">
        <v>35505</v>
      </c>
      <c r="E126" s="151">
        <v>35780</v>
      </c>
      <c r="F126" s="151">
        <f t="shared" si="36"/>
        <v>275</v>
      </c>
    </row>
    <row r="127" spans="1:7" ht="15" customHeight="1" thickBot="1" x14ac:dyDescent="0.25">
      <c r="A127" s="141" t="s">
        <v>851</v>
      </c>
      <c r="B127" s="629" t="s">
        <v>1269</v>
      </c>
      <c r="C127" s="642" t="s">
        <v>1891</v>
      </c>
      <c r="D127" s="21">
        <v>71130</v>
      </c>
      <c r="E127" s="21">
        <v>71545</v>
      </c>
      <c r="F127" s="151">
        <f>E127-D127</f>
        <v>415</v>
      </c>
    </row>
    <row r="128" spans="1:7" ht="15" customHeight="1" thickBot="1" x14ac:dyDescent="0.25">
      <c r="A128" s="141" t="s">
        <v>852</v>
      </c>
      <c r="B128" s="645" t="s">
        <v>1270</v>
      </c>
      <c r="C128" s="644" t="s">
        <v>1666</v>
      </c>
      <c r="D128" s="21">
        <v>15475</v>
      </c>
      <c r="E128" s="21">
        <v>15815</v>
      </c>
      <c r="F128" s="151">
        <f>E128-D128</f>
        <v>340</v>
      </c>
      <c r="G128" s="580"/>
    </row>
    <row r="129" spans="1:16" ht="12.75" customHeight="1" thickBot="1" x14ac:dyDescent="0.25">
      <c r="A129" s="23" t="s">
        <v>853</v>
      </c>
      <c r="B129" s="629" t="s">
        <v>1271</v>
      </c>
      <c r="C129" s="591" t="s">
        <v>1892</v>
      </c>
      <c r="D129" s="151">
        <v>18010</v>
      </c>
      <c r="E129" s="151">
        <v>18170</v>
      </c>
      <c r="F129" s="151">
        <f t="shared" ref="F129:F157" si="46">E129-D129</f>
        <v>160</v>
      </c>
    </row>
    <row r="130" spans="1:16" ht="15" customHeight="1" thickBot="1" x14ac:dyDescent="0.25">
      <c r="A130" s="23" t="s">
        <v>854</v>
      </c>
      <c r="B130" s="647" t="s">
        <v>1624</v>
      </c>
      <c r="C130" s="641" t="s">
        <v>1627</v>
      </c>
      <c r="D130" s="151">
        <v>12545</v>
      </c>
      <c r="E130" s="151">
        <v>12545</v>
      </c>
      <c r="F130" s="151">
        <f t="shared" ref="F130" si="47">E130-D130</f>
        <v>0</v>
      </c>
      <c r="G130" s="126"/>
    </row>
    <row r="131" spans="1:16" ht="15" customHeight="1" thickBot="1" x14ac:dyDescent="0.25">
      <c r="A131" s="160" t="s">
        <v>855</v>
      </c>
      <c r="B131" s="629" t="s">
        <v>1272</v>
      </c>
      <c r="C131" s="593" t="s">
        <v>1893</v>
      </c>
      <c r="D131" s="151">
        <v>9410</v>
      </c>
      <c r="E131" s="151">
        <v>9455</v>
      </c>
      <c r="F131" s="151">
        <f t="shared" si="46"/>
        <v>45</v>
      </c>
      <c r="G131" s="521"/>
    </row>
    <row r="132" spans="1:16" ht="15" customHeight="1" thickBot="1" x14ac:dyDescent="0.25">
      <c r="A132" s="160" t="s">
        <v>856</v>
      </c>
      <c r="B132" s="645" t="s">
        <v>1273</v>
      </c>
      <c r="C132" s="638" t="s">
        <v>1588</v>
      </c>
      <c r="D132" s="151">
        <v>11050</v>
      </c>
      <c r="E132" s="151">
        <v>11115</v>
      </c>
      <c r="F132" s="151">
        <f t="shared" ref="F132" si="48">E132-D132</f>
        <v>65</v>
      </c>
    </row>
    <row r="133" spans="1:16" ht="15" customHeight="1" thickBot="1" x14ac:dyDescent="0.25">
      <c r="A133" s="160" t="s">
        <v>857</v>
      </c>
      <c r="B133" s="629" t="s">
        <v>1274</v>
      </c>
      <c r="C133" s="593" t="s">
        <v>1894</v>
      </c>
      <c r="D133" s="151">
        <v>21490</v>
      </c>
      <c r="E133" s="151">
        <v>21685</v>
      </c>
      <c r="F133" s="151">
        <f t="shared" si="46"/>
        <v>195</v>
      </c>
    </row>
    <row r="134" spans="1:16" ht="15" customHeight="1" thickBot="1" x14ac:dyDescent="0.25">
      <c r="A134" s="160" t="s">
        <v>858</v>
      </c>
      <c r="B134" s="645" t="s">
        <v>1275</v>
      </c>
      <c r="C134" s="638" t="s">
        <v>1895</v>
      </c>
      <c r="D134" s="151">
        <v>21435</v>
      </c>
      <c r="E134" s="151">
        <v>21725</v>
      </c>
      <c r="F134" s="151">
        <f t="shared" si="46"/>
        <v>290</v>
      </c>
    </row>
    <row r="135" spans="1:16" ht="15" customHeight="1" thickBot="1" x14ac:dyDescent="0.25">
      <c r="A135" s="26" t="s">
        <v>859</v>
      </c>
      <c r="B135" s="629" t="s">
        <v>1276</v>
      </c>
      <c r="C135" s="606" t="s">
        <v>998</v>
      </c>
      <c r="D135" s="275">
        <v>33605</v>
      </c>
      <c r="E135" s="275">
        <v>33755</v>
      </c>
      <c r="F135" s="574">
        <f t="shared" si="46"/>
        <v>150</v>
      </c>
      <c r="G135" s="776"/>
    </row>
    <row r="136" spans="1:16" ht="14.25" customHeight="1" thickBot="1" x14ac:dyDescent="0.25">
      <c r="A136" s="149" t="s">
        <v>860</v>
      </c>
      <c r="B136" s="645" t="s">
        <v>1277</v>
      </c>
      <c r="C136" s="638" t="s">
        <v>1896</v>
      </c>
      <c r="D136" s="22">
        <v>62640</v>
      </c>
      <c r="E136" s="22">
        <v>62885</v>
      </c>
      <c r="F136" s="22">
        <f t="shared" si="46"/>
        <v>245</v>
      </c>
    </row>
    <row r="137" spans="1:16" ht="15" customHeight="1" thickBot="1" x14ac:dyDescent="0.25">
      <c r="A137" s="141" t="s">
        <v>861</v>
      </c>
      <c r="B137" s="629" t="s">
        <v>1278</v>
      </c>
      <c r="C137" s="642" t="s">
        <v>1897</v>
      </c>
      <c r="D137" s="22">
        <v>32135</v>
      </c>
      <c r="E137" s="22">
        <v>32335</v>
      </c>
      <c r="F137" s="151">
        <f t="shared" si="46"/>
        <v>200</v>
      </c>
      <c r="G137" s="314"/>
    </row>
    <row r="138" spans="1:16" ht="15" customHeight="1" thickBot="1" x14ac:dyDescent="0.25">
      <c r="A138" s="141" t="s">
        <v>862</v>
      </c>
      <c r="B138" s="645" t="s">
        <v>1279</v>
      </c>
      <c r="C138" s="644" t="s">
        <v>1898</v>
      </c>
      <c r="D138" s="28">
        <v>33190</v>
      </c>
      <c r="E138" s="28">
        <v>33350</v>
      </c>
      <c r="F138" s="151">
        <f t="shared" si="46"/>
        <v>160</v>
      </c>
    </row>
    <row r="139" spans="1:16" ht="15" customHeight="1" thickBot="1" x14ac:dyDescent="0.25">
      <c r="A139" s="169" t="s">
        <v>863</v>
      </c>
      <c r="B139" s="629" t="s">
        <v>1280</v>
      </c>
      <c r="C139" s="593" t="s">
        <v>864</v>
      </c>
      <c r="D139" s="151">
        <v>43310</v>
      </c>
      <c r="E139" s="151">
        <v>43480</v>
      </c>
      <c r="F139" s="151">
        <f t="shared" si="46"/>
        <v>170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1391</v>
      </c>
      <c r="C140" s="641" t="s">
        <v>867</v>
      </c>
      <c r="D140" s="20">
        <v>21690</v>
      </c>
      <c r="E140" s="20">
        <v>21885</v>
      </c>
      <c r="F140" s="151">
        <f t="shared" si="46"/>
        <v>195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1876</v>
      </c>
      <c r="C141" s="593" t="s">
        <v>1598</v>
      </c>
      <c r="D141" s="151">
        <v>10230</v>
      </c>
      <c r="E141" s="151">
        <v>10295</v>
      </c>
      <c r="F141" s="151">
        <f t="shared" ref="F141" si="49">E141-D141</f>
        <v>65</v>
      </c>
    </row>
    <row r="142" spans="1:16" ht="15" customHeight="1" thickBot="1" x14ac:dyDescent="0.25">
      <c r="A142" s="23" t="s">
        <v>869</v>
      </c>
      <c r="B142" s="645" t="s">
        <v>1281</v>
      </c>
      <c r="C142" s="638" t="s">
        <v>1899</v>
      </c>
      <c r="D142" s="151">
        <v>31560</v>
      </c>
      <c r="E142" s="151">
        <v>31675</v>
      </c>
      <c r="F142" s="151">
        <f t="shared" si="46"/>
        <v>115</v>
      </c>
    </row>
    <row r="143" spans="1:16" ht="15" customHeight="1" thickBot="1" x14ac:dyDescent="0.25">
      <c r="A143" s="23" t="s">
        <v>870</v>
      </c>
      <c r="B143" s="629" t="s">
        <v>1282</v>
      </c>
      <c r="C143" s="593" t="s">
        <v>871</v>
      </c>
      <c r="D143" s="151">
        <v>43570</v>
      </c>
      <c r="E143" s="151">
        <v>43675</v>
      </c>
      <c r="F143" s="151">
        <f t="shared" si="46"/>
        <v>105</v>
      </c>
    </row>
    <row r="144" spans="1:16" ht="15" customHeight="1" thickBot="1" x14ac:dyDescent="0.25">
      <c r="A144" s="187" t="s">
        <v>872</v>
      </c>
      <c r="B144" s="645" t="s">
        <v>1283</v>
      </c>
      <c r="C144" s="638" t="s">
        <v>1900</v>
      </c>
      <c r="D144" s="22">
        <v>65175</v>
      </c>
      <c r="E144" s="22">
        <v>65625</v>
      </c>
      <c r="F144" s="151">
        <f>E144-D144</f>
        <v>450</v>
      </c>
      <c r="G144" s="836" t="s">
        <v>957</v>
      </c>
    </row>
    <row r="145" spans="1:8" ht="15" customHeight="1" thickBot="1" x14ac:dyDescent="0.25">
      <c r="A145" s="188" t="s">
        <v>873</v>
      </c>
      <c r="B145" s="629" t="s">
        <v>1580</v>
      </c>
      <c r="C145" s="591" t="s">
        <v>1901</v>
      </c>
      <c r="D145" s="22">
        <v>13810</v>
      </c>
      <c r="E145" s="22">
        <v>14025</v>
      </c>
      <c r="F145" s="151">
        <f>E145-D145</f>
        <v>215</v>
      </c>
      <c r="G145" s="837"/>
    </row>
    <row r="146" spans="1:8" ht="15" customHeight="1" thickBot="1" x14ac:dyDescent="0.25">
      <c r="A146" s="189" t="s">
        <v>874</v>
      </c>
      <c r="B146" s="645" t="s">
        <v>1284</v>
      </c>
      <c r="C146" s="638" t="s">
        <v>1460</v>
      </c>
      <c r="D146" s="22">
        <v>16135</v>
      </c>
      <c r="E146" s="22">
        <v>16355</v>
      </c>
      <c r="F146" s="151">
        <f>E146-D146</f>
        <v>220</v>
      </c>
      <c r="G146" s="837"/>
    </row>
    <row r="147" spans="1:8" ht="15" customHeight="1" thickBot="1" x14ac:dyDescent="0.25">
      <c r="A147" s="187" t="s">
        <v>875</v>
      </c>
      <c r="B147" s="629" t="s">
        <v>1285</v>
      </c>
      <c r="C147" s="591" t="s">
        <v>1902</v>
      </c>
      <c r="D147" s="151">
        <v>34530</v>
      </c>
      <c r="E147" s="151">
        <v>34695</v>
      </c>
      <c r="F147" s="151">
        <f>E147-D147</f>
        <v>165</v>
      </c>
      <c r="G147" s="838"/>
    </row>
    <row r="148" spans="1:8" ht="15" customHeight="1" thickBot="1" x14ac:dyDescent="0.25">
      <c r="A148" s="141" t="s">
        <v>876</v>
      </c>
      <c r="B148" s="645" t="s">
        <v>1877</v>
      </c>
      <c r="C148" s="649" t="s">
        <v>1903</v>
      </c>
      <c r="D148" s="21">
        <v>17285</v>
      </c>
      <c r="E148" s="21">
        <v>17420</v>
      </c>
      <c r="F148" s="151">
        <f>E148-D148</f>
        <v>135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1287</v>
      </c>
      <c r="C149" s="625" t="s">
        <v>1904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1288</v>
      </c>
      <c r="C150" s="644" t="s">
        <v>1905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1289</v>
      </c>
      <c r="C151" s="591" t="s">
        <v>973</v>
      </c>
      <c r="D151" s="574">
        <v>49690</v>
      </c>
      <c r="E151" s="574">
        <v>49875</v>
      </c>
      <c r="F151" s="151">
        <f t="shared" si="46"/>
        <v>185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1290</v>
      </c>
      <c r="C152" s="641" t="s">
        <v>1906</v>
      </c>
      <c r="D152" s="151">
        <v>25435</v>
      </c>
      <c r="E152" s="151">
        <v>25595</v>
      </c>
      <c r="F152" s="151">
        <f t="shared" si="46"/>
        <v>160</v>
      </c>
    </row>
    <row r="153" spans="1:8" ht="15" customHeight="1" thickBot="1" x14ac:dyDescent="0.25">
      <c r="A153" s="187" t="s">
        <v>882</v>
      </c>
      <c r="B153" s="629" t="s">
        <v>1291</v>
      </c>
      <c r="C153" s="591" t="s">
        <v>1907</v>
      </c>
      <c r="D153" s="574">
        <v>1405</v>
      </c>
      <c r="E153" s="574">
        <v>1405</v>
      </c>
      <c r="F153" s="151">
        <f t="shared" si="46"/>
        <v>0</v>
      </c>
      <c r="G153" s="494" t="s">
        <v>1578</v>
      </c>
      <c r="H153" s="839" t="s">
        <v>974</v>
      </c>
    </row>
    <row r="154" spans="1:8" ht="15" customHeight="1" thickBot="1" x14ac:dyDescent="0.25">
      <c r="A154" s="187" t="s">
        <v>883</v>
      </c>
      <c r="B154" s="645" t="s">
        <v>1292</v>
      </c>
      <c r="C154" s="638" t="s">
        <v>972</v>
      </c>
      <c r="D154" s="151">
        <v>31230</v>
      </c>
      <c r="E154" s="151">
        <v>31295</v>
      </c>
      <c r="F154" s="151">
        <f t="shared" si="46"/>
        <v>65</v>
      </c>
      <c r="G154" s="192" t="s">
        <v>970</v>
      </c>
      <c r="H154" s="840"/>
    </row>
    <row r="155" spans="1:8" ht="15" customHeight="1" thickBot="1" x14ac:dyDescent="0.25">
      <c r="A155" s="188" t="s">
        <v>884</v>
      </c>
      <c r="B155" s="629" t="s">
        <v>1878</v>
      </c>
      <c r="C155" s="591" t="s">
        <v>1908</v>
      </c>
      <c r="D155" s="22">
        <v>86515</v>
      </c>
      <c r="E155" s="22">
        <v>86955</v>
      </c>
      <c r="F155" s="151">
        <f t="shared" si="46"/>
        <v>440</v>
      </c>
      <c r="H155" s="840"/>
    </row>
    <row r="156" spans="1:8" ht="15" customHeight="1" thickBot="1" x14ac:dyDescent="0.25">
      <c r="A156" s="189" t="s">
        <v>885</v>
      </c>
      <c r="B156" s="645" t="s">
        <v>1879</v>
      </c>
      <c r="C156" s="638" t="s">
        <v>1369</v>
      </c>
      <c r="D156" s="151">
        <v>28975</v>
      </c>
      <c r="E156" s="151">
        <v>29200</v>
      </c>
      <c r="F156" s="151">
        <f t="shared" si="46"/>
        <v>225</v>
      </c>
      <c r="G156" s="325" t="s">
        <v>1000</v>
      </c>
      <c r="H156" s="840"/>
    </row>
    <row r="157" spans="1:8" ht="15" customHeight="1" thickBot="1" x14ac:dyDescent="0.25">
      <c r="A157" s="149" t="s">
        <v>886</v>
      </c>
      <c r="B157" s="645" t="s">
        <v>1293</v>
      </c>
      <c r="C157" s="591" t="s">
        <v>1027</v>
      </c>
      <c r="D157" s="151">
        <v>41235</v>
      </c>
      <c r="E157" s="151">
        <v>41665</v>
      </c>
      <c r="F157" s="151">
        <f t="shared" si="46"/>
        <v>430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1294</v>
      </c>
      <c r="C158" s="650" t="s">
        <v>1680</v>
      </c>
      <c r="D158" s="25">
        <v>8380</v>
      </c>
      <c r="E158" s="25">
        <v>8545</v>
      </c>
      <c r="F158" s="151">
        <f>E158-D158</f>
        <v>165</v>
      </c>
    </row>
    <row r="159" spans="1:8" ht="15" customHeight="1" thickBot="1" x14ac:dyDescent="0.25">
      <c r="A159" s="141" t="s">
        <v>1659</v>
      </c>
      <c r="B159" s="645" t="s">
        <v>1295</v>
      </c>
      <c r="C159" s="625" t="s">
        <v>1909</v>
      </c>
      <c r="D159" s="25">
        <v>9200</v>
      </c>
      <c r="E159" s="25">
        <v>9220</v>
      </c>
      <c r="F159" s="151">
        <f>E159-D159</f>
        <v>20</v>
      </c>
    </row>
    <row r="160" spans="1:8" ht="15" customHeight="1" thickBot="1" x14ac:dyDescent="0.25">
      <c r="A160" s="169" t="s">
        <v>888</v>
      </c>
      <c r="B160" s="646" t="s">
        <v>1296</v>
      </c>
      <c r="C160" s="594" t="s">
        <v>1656</v>
      </c>
      <c r="D160" s="20">
        <v>20770</v>
      </c>
      <c r="E160" s="20">
        <v>21150</v>
      </c>
      <c r="F160" s="151">
        <f t="shared" ref="F160" si="50">E160-D160</f>
        <v>380</v>
      </c>
      <c r="G160" s="494"/>
    </row>
    <row r="161" spans="1:15" ht="15" customHeight="1" thickBot="1" x14ac:dyDescent="0.25">
      <c r="A161" s="23" t="s">
        <v>889</v>
      </c>
      <c r="B161" s="645" t="s">
        <v>1296</v>
      </c>
      <c r="C161" s="593" t="s">
        <v>890</v>
      </c>
      <c r="D161" s="20">
        <v>93810</v>
      </c>
      <c r="E161" s="20">
        <v>93890</v>
      </c>
      <c r="F161" s="151">
        <f t="shared" ref="F161:F162" si="51">E161-D161</f>
        <v>80</v>
      </c>
    </row>
    <row r="162" spans="1:15" ht="15" customHeight="1" thickBot="1" x14ac:dyDescent="0.25">
      <c r="A162" s="23" t="s">
        <v>891</v>
      </c>
      <c r="B162" s="646" t="s">
        <v>1297</v>
      </c>
      <c r="C162" s="594" t="s">
        <v>1910</v>
      </c>
      <c r="D162" s="574">
        <v>81795</v>
      </c>
      <c r="E162" s="574">
        <v>82135</v>
      </c>
      <c r="F162" s="151">
        <f t="shared" si="51"/>
        <v>340</v>
      </c>
    </row>
    <row r="163" spans="1:15" ht="15" customHeight="1" thickBot="1" x14ac:dyDescent="0.25">
      <c r="A163" s="160" t="s">
        <v>892</v>
      </c>
      <c r="B163" s="645" t="s">
        <v>1298</v>
      </c>
      <c r="C163" s="591" t="s">
        <v>1590</v>
      </c>
      <c r="D163" s="574">
        <v>24610</v>
      </c>
      <c r="E163" s="574">
        <v>24920</v>
      </c>
      <c r="F163" s="151">
        <f t="shared" ref="F163" si="52">E163-D163</f>
        <v>310</v>
      </c>
    </row>
    <row r="164" spans="1:15" ht="15" customHeight="1" thickBot="1" x14ac:dyDescent="0.25">
      <c r="A164" s="23" t="s">
        <v>893</v>
      </c>
      <c r="B164" s="646" t="s">
        <v>1299</v>
      </c>
      <c r="C164" s="594" t="s">
        <v>1911</v>
      </c>
      <c r="D164" s="574">
        <v>47195</v>
      </c>
      <c r="E164" s="574">
        <v>47225</v>
      </c>
      <c r="F164" s="161">
        <f>E164-D164</f>
        <v>30</v>
      </c>
      <c r="G164" s="347" t="s">
        <v>1578</v>
      </c>
    </row>
    <row r="165" spans="1:15" ht="15" customHeight="1" thickBot="1" x14ac:dyDescent="0.25">
      <c r="A165" s="23" t="s">
        <v>894</v>
      </c>
      <c r="B165" s="645" t="s">
        <v>1300</v>
      </c>
      <c r="C165" s="591" t="s">
        <v>2018</v>
      </c>
      <c r="D165" s="686">
        <v>3200</v>
      </c>
      <c r="E165" s="686">
        <v>3320</v>
      </c>
      <c r="F165" s="574">
        <f>E165-D165</f>
        <v>120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1301</v>
      </c>
      <c r="C166" s="592" t="s">
        <v>1912</v>
      </c>
      <c r="D166" s="275">
        <v>26300</v>
      </c>
      <c r="E166" s="275">
        <v>26455</v>
      </c>
      <c r="F166" s="173">
        <f>E166-D166</f>
        <v>155</v>
      </c>
      <c r="G166" s="281"/>
    </row>
    <row r="167" spans="1:15" ht="15" customHeight="1" thickBot="1" x14ac:dyDescent="0.25">
      <c r="A167" s="14" t="s">
        <v>897</v>
      </c>
      <c r="B167" s="645" t="s">
        <v>1302</v>
      </c>
      <c r="C167" s="591" t="s">
        <v>1983</v>
      </c>
      <c r="D167" s="22">
        <v>3240</v>
      </c>
      <c r="E167" s="22">
        <v>3350</v>
      </c>
      <c r="F167" s="151">
        <f t="shared" ref="F167" si="53">E167-D167</f>
        <v>110</v>
      </c>
      <c r="G167" s="494"/>
    </row>
    <row r="168" spans="1:15" ht="15" customHeight="1" thickBot="1" x14ac:dyDescent="0.25">
      <c r="A168" s="24" t="s">
        <v>898</v>
      </c>
      <c r="B168" s="646" t="s">
        <v>1303</v>
      </c>
      <c r="C168" s="597" t="s">
        <v>1913</v>
      </c>
      <c r="D168" s="22">
        <v>15360</v>
      </c>
      <c r="E168" s="22">
        <v>15505</v>
      </c>
      <c r="F168" s="151">
        <f t="shared" ref="F168:F172" si="54">E168-D168</f>
        <v>145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1304</v>
      </c>
      <c r="C169" s="642" t="s">
        <v>1914</v>
      </c>
      <c r="D169" s="21">
        <v>14780</v>
      </c>
      <c r="E169" s="21">
        <v>14915</v>
      </c>
      <c r="F169" s="151">
        <f t="shared" si="54"/>
        <v>135</v>
      </c>
      <c r="G169" s="314" t="s">
        <v>1365</v>
      </c>
    </row>
    <row r="170" spans="1:15" ht="15" customHeight="1" thickBot="1" x14ac:dyDescent="0.25">
      <c r="A170" s="141" t="s">
        <v>900</v>
      </c>
      <c r="B170" s="646" t="s">
        <v>1880</v>
      </c>
      <c r="C170" s="626" t="s">
        <v>1599</v>
      </c>
      <c r="D170" s="151">
        <v>13560</v>
      </c>
      <c r="E170" s="151">
        <v>13785</v>
      </c>
      <c r="F170" s="151">
        <f t="shared" ref="F170" si="55">E170-D170</f>
        <v>225</v>
      </c>
    </row>
    <row r="171" spans="1:15" ht="15" customHeight="1" thickBot="1" x14ac:dyDescent="0.25">
      <c r="A171" s="155" t="s">
        <v>901</v>
      </c>
      <c r="B171" s="645" t="s">
        <v>1286</v>
      </c>
      <c r="C171" s="591" t="s">
        <v>935</v>
      </c>
      <c r="D171" s="151">
        <v>75410</v>
      </c>
      <c r="E171" s="151">
        <v>75815</v>
      </c>
      <c r="F171" s="151">
        <f t="shared" si="54"/>
        <v>405</v>
      </c>
    </row>
    <row r="172" spans="1:15" ht="15" customHeight="1" thickBot="1" x14ac:dyDescent="0.25">
      <c r="A172" s="23" t="s">
        <v>902</v>
      </c>
      <c r="B172" s="646" t="s">
        <v>1305</v>
      </c>
      <c r="C172" s="594" t="s">
        <v>936</v>
      </c>
      <c r="D172" s="20">
        <v>43460</v>
      </c>
      <c r="E172" s="20">
        <v>43740</v>
      </c>
      <c r="F172" s="151">
        <f t="shared" si="54"/>
        <v>280</v>
      </c>
    </row>
    <row r="173" spans="1:15" ht="15" customHeight="1" thickBot="1" x14ac:dyDescent="0.25">
      <c r="A173" s="160" t="s">
        <v>903</v>
      </c>
      <c r="B173" s="645" t="s">
        <v>1299</v>
      </c>
      <c r="C173" s="593" t="s">
        <v>1915</v>
      </c>
      <c r="D173" s="20">
        <v>23575</v>
      </c>
      <c r="E173" s="20">
        <v>23830</v>
      </c>
      <c r="F173" s="151">
        <f t="shared" ref="F173" si="56">E173-D173</f>
        <v>255</v>
      </c>
    </row>
    <row r="174" spans="1:15" ht="15" customHeight="1" thickBot="1" x14ac:dyDescent="0.25">
      <c r="A174" s="23" t="s">
        <v>904</v>
      </c>
      <c r="B174" s="646" t="s">
        <v>1306</v>
      </c>
      <c r="C174" s="592" t="s">
        <v>1916</v>
      </c>
      <c r="D174" s="151">
        <v>12765</v>
      </c>
      <c r="E174" s="151">
        <v>12915</v>
      </c>
      <c r="F174" s="151">
        <f>E174-D174</f>
        <v>150</v>
      </c>
    </row>
    <row r="175" spans="1:15" ht="15" customHeight="1" thickBot="1" x14ac:dyDescent="0.25">
      <c r="A175" s="23" t="s">
        <v>905</v>
      </c>
      <c r="B175" s="645" t="s">
        <v>1307</v>
      </c>
      <c r="C175" s="593" t="s">
        <v>1917</v>
      </c>
      <c r="D175" s="151">
        <v>57500</v>
      </c>
      <c r="E175" s="151">
        <v>57730</v>
      </c>
      <c r="F175" s="151">
        <f>E175-D175</f>
        <v>230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1308</v>
      </c>
      <c r="C176" s="592" t="s">
        <v>937</v>
      </c>
      <c r="D176" s="22">
        <v>47150</v>
      </c>
      <c r="E176" s="22">
        <v>47300</v>
      </c>
      <c r="F176" s="151">
        <f t="shared" ref="F176:F180" si="57">E176-D176</f>
        <v>150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1881</v>
      </c>
      <c r="C177" s="591" t="s">
        <v>1918</v>
      </c>
      <c r="D177" s="574">
        <v>39090</v>
      </c>
      <c r="E177" s="574">
        <v>39235</v>
      </c>
      <c r="F177" s="574">
        <f>E177-D177</f>
        <v>145</v>
      </c>
    </row>
    <row r="178" spans="1:10" ht="15" customHeight="1" thickBot="1" x14ac:dyDescent="0.25">
      <c r="A178" s="149" t="s">
        <v>909</v>
      </c>
      <c r="B178" s="646" t="s">
        <v>1309</v>
      </c>
      <c r="C178" s="773" t="s">
        <v>2019</v>
      </c>
      <c r="D178" s="574">
        <v>6625</v>
      </c>
      <c r="E178" s="574">
        <v>7540</v>
      </c>
      <c r="F178" s="574">
        <f>E178-D178</f>
        <v>915</v>
      </c>
      <c r="G178" s="694"/>
    </row>
    <row r="179" spans="1:10" ht="15" customHeight="1" thickBot="1" x14ac:dyDescent="0.25">
      <c r="A179" s="149" t="s">
        <v>910</v>
      </c>
      <c r="B179" s="645" t="s">
        <v>1310</v>
      </c>
      <c r="C179" s="642" t="s">
        <v>1919</v>
      </c>
      <c r="D179" s="170">
        <v>54115</v>
      </c>
      <c r="E179" s="170">
        <v>54775</v>
      </c>
      <c r="F179" s="151">
        <f t="shared" si="57"/>
        <v>660</v>
      </c>
      <c r="G179" s="106"/>
    </row>
    <row r="180" spans="1:10" ht="15" customHeight="1" thickBot="1" x14ac:dyDescent="0.25">
      <c r="A180" s="141" t="s">
        <v>911</v>
      </c>
      <c r="B180" s="646" t="s">
        <v>1311</v>
      </c>
      <c r="C180" s="626" t="s">
        <v>1920</v>
      </c>
      <c r="D180" s="21">
        <v>42090</v>
      </c>
      <c r="E180" s="21">
        <v>42190</v>
      </c>
      <c r="F180" s="151">
        <f t="shared" si="57"/>
        <v>100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1312</v>
      </c>
      <c r="C181" s="591" t="s">
        <v>1618</v>
      </c>
      <c r="D181" s="20">
        <v>13160</v>
      </c>
      <c r="E181" s="20">
        <v>13375</v>
      </c>
      <c r="F181" s="151">
        <f t="shared" ref="F181" si="58">E181-D181</f>
        <v>215</v>
      </c>
      <c r="G181" s="494"/>
    </row>
    <row r="182" spans="1:10" ht="15" customHeight="1" thickBot="1" x14ac:dyDescent="0.25">
      <c r="A182" s="23" t="s">
        <v>913</v>
      </c>
      <c r="B182" s="646" t="s">
        <v>1882</v>
      </c>
      <c r="C182" s="594" t="s">
        <v>1921</v>
      </c>
      <c r="D182" s="20">
        <v>11445</v>
      </c>
      <c r="E182" s="20">
        <v>11570</v>
      </c>
      <c r="F182" s="151">
        <f t="shared" ref="F182" si="59">E182-D182</f>
        <v>125</v>
      </c>
    </row>
    <row r="183" spans="1:10" ht="15" customHeight="1" thickBot="1" x14ac:dyDescent="0.25">
      <c r="A183" s="23" t="s">
        <v>914</v>
      </c>
      <c r="B183" s="645" t="s">
        <v>1883</v>
      </c>
      <c r="C183" s="593" t="s">
        <v>938</v>
      </c>
      <c r="D183" s="20">
        <v>34105</v>
      </c>
      <c r="E183" s="20">
        <v>34290</v>
      </c>
      <c r="F183" s="151">
        <f>E183-D183</f>
        <v>185</v>
      </c>
    </row>
    <row r="184" spans="1:10" ht="15" customHeight="1" thickBot="1" x14ac:dyDescent="0.25">
      <c r="A184" s="23" t="s">
        <v>915</v>
      </c>
      <c r="B184" s="646" t="s">
        <v>1313</v>
      </c>
      <c r="C184" s="594" t="s">
        <v>1591</v>
      </c>
      <c r="D184" s="574">
        <v>27135</v>
      </c>
      <c r="E184" s="574">
        <v>27380</v>
      </c>
      <c r="F184" s="151">
        <f t="shared" ref="F184:F188" si="60">E184-D184</f>
        <v>245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1314</v>
      </c>
      <c r="C185" s="591" t="s">
        <v>1575</v>
      </c>
      <c r="D185" s="574">
        <v>13290</v>
      </c>
      <c r="E185" s="574">
        <v>13460</v>
      </c>
      <c r="F185" s="151">
        <f t="shared" ref="F185" si="61">E185-D185</f>
        <v>170</v>
      </c>
      <c r="G185" s="516"/>
    </row>
    <row r="186" spans="1:10" ht="15" customHeight="1" thickBot="1" x14ac:dyDescent="0.25">
      <c r="A186" s="23" t="s">
        <v>918</v>
      </c>
      <c r="B186" s="646" t="s">
        <v>1884</v>
      </c>
      <c r="C186" s="594" t="s">
        <v>1922</v>
      </c>
      <c r="D186" s="574">
        <v>23085</v>
      </c>
      <c r="E186" s="574">
        <v>23345</v>
      </c>
      <c r="F186" s="151">
        <f>E186-D186</f>
        <v>260</v>
      </c>
    </row>
    <row r="187" spans="1:10" ht="15" customHeight="1" thickBot="1" x14ac:dyDescent="0.25">
      <c r="A187" s="23" t="s">
        <v>919</v>
      </c>
      <c r="B187" s="645" t="s">
        <v>1315</v>
      </c>
      <c r="C187" s="591" t="s">
        <v>1923</v>
      </c>
      <c r="D187" s="275">
        <v>41520</v>
      </c>
      <c r="E187" s="275">
        <v>41605</v>
      </c>
      <c r="F187" s="151">
        <f t="shared" si="60"/>
        <v>85</v>
      </c>
      <c r="G187" s="126"/>
    </row>
    <row r="188" spans="1:10" ht="15" customHeight="1" thickBot="1" x14ac:dyDescent="0.25">
      <c r="A188" s="160" t="s">
        <v>920</v>
      </c>
      <c r="B188" s="646" t="s">
        <v>1368</v>
      </c>
      <c r="C188" s="592" t="s">
        <v>1924</v>
      </c>
      <c r="D188" s="686">
        <v>16090</v>
      </c>
      <c r="E188" s="686">
        <v>16325</v>
      </c>
      <c r="F188" s="151">
        <f t="shared" si="60"/>
        <v>235</v>
      </c>
      <c r="G188" s="351"/>
    </row>
    <row r="189" spans="1:10" ht="15.75" customHeight="1" thickBot="1" x14ac:dyDescent="0.25">
      <c r="A189" s="14" t="s">
        <v>921</v>
      </c>
      <c r="B189" s="645" t="s">
        <v>1885</v>
      </c>
      <c r="C189" s="591" t="s">
        <v>1925</v>
      </c>
      <c r="D189" s="275">
        <v>130725</v>
      </c>
      <c r="E189" s="275">
        <v>131020</v>
      </c>
      <c r="F189" s="151">
        <f t="shared" ref="F189:F199" si="62">E189-D189</f>
        <v>295</v>
      </c>
      <c r="G189" s="127"/>
    </row>
    <row r="190" spans="1:10" ht="15.75" customHeight="1" thickBot="1" x14ac:dyDescent="0.25">
      <c r="A190" s="23" t="s">
        <v>922</v>
      </c>
      <c r="B190" s="714" t="s">
        <v>1316</v>
      </c>
      <c r="C190" s="658" t="s">
        <v>1939</v>
      </c>
      <c r="D190" s="275">
        <v>11930</v>
      </c>
      <c r="E190" s="275">
        <v>12295</v>
      </c>
      <c r="F190" s="151">
        <f t="shared" ref="F190" si="63">E190-D190</f>
        <v>365</v>
      </c>
      <c r="G190" s="127"/>
    </row>
    <row r="191" spans="1:10" ht="15.75" customHeight="1" thickBot="1" x14ac:dyDescent="0.25">
      <c r="A191" s="165" t="s">
        <v>923</v>
      </c>
      <c r="B191" s="613" t="s">
        <v>1926</v>
      </c>
      <c r="C191" s="653" t="s">
        <v>1929</v>
      </c>
      <c r="D191" s="275">
        <v>32875</v>
      </c>
      <c r="E191" s="275">
        <v>33645</v>
      </c>
      <c r="F191" s="151">
        <f t="shared" ref="F191" si="64">E191-D191</f>
        <v>770</v>
      </c>
    </row>
    <row r="192" spans="1:10" ht="15" customHeight="1" thickBot="1" x14ac:dyDescent="0.25">
      <c r="A192" s="14" t="s">
        <v>924</v>
      </c>
      <c r="B192" s="618" t="s">
        <v>1927</v>
      </c>
      <c r="C192" s="591" t="s">
        <v>1930</v>
      </c>
      <c r="D192" s="574">
        <v>40570</v>
      </c>
      <c r="E192" s="574">
        <v>40790</v>
      </c>
      <c r="F192" s="151">
        <f t="shared" si="62"/>
        <v>220</v>
      </c>
      <c r="G192" s="314" t="s">
        <v>1359</v>
      </c>
    </row>
    <row r="193" spans="1:7" ht="15" customHeight="1" thickBot="1" x14ac:dyDescent="0.25">
      <c r="A193" s="14" t="s">
        <v>1615</v>
      </c>
      <c r="B193" s="617" t="s">
        <v>1613</v>
      </c>
      <c r="C193" s="591" t="s">
        <v>1614</v>
      </c>
      <c r="D193" s="151">
        <v>29390</v>
      </c>
      <c r="E193" s="151">
        <v>29425</v>
      </c>
      <c r="F193" s="151">
        <f t="shared" ref="F193" si="65">E193-D193</f>
        <v>35</v>
      </c>
      <c r="G193" s="529"/>
    </row>
    <row r="194" spans="1:7" ht="15" customHeight="1" thickBot="1" x14ac:dyDescent="0.25">
      <c r="A194" s="141" t="s">
        <v>925</v>
      </c>
      <c r="B194" s="613" t="s">
        <v>1287</v>
      </c>
      <c r="C194" s="642" t="s">
        <v>1931</v>
      </c>
      <c r="D194" s="21">
        <v>10225</v>
      </c>
      <c r="E194" s="21">
        <v>10225</v>
      </c>
      <c r="F194" s="151">
        <f t="shared" si="62"/>
        <v>0</v>
      </c>
      <c r="G194" t="s">
        <v>1578</v>
      </c>
    </row>
    <row r="195" spans="1:7" ht="15" customHeight="1" thickBot="1" x14ac:dyDescent="0.25">
      <c r="A195" s="141" t="s">
        <v>926</v>
      </c>
      <c r="B195" s="619" t="s">
        <v>1317</v>
      </c>
      <c r="C195" s="625" t="s">
        <v>1592</v>
      </c>
      <c r="D195" s="275">
        <v>12210</v>
      </c>
      <c r="E195" s="275">
        <v>12275</v>
      </c>
      <c r="F195" s="574">
        <f t="shared" ref="F195" si="66">E195-D195</f>
        <v>65</v>
      </c>
      <c r="G195" s="182" t="s">
        <v>1612</v>
      </c>
    </row>
    <row r="196" spans="1:7" ht="15" customHeight="1" thickBot="1" x14ac:dyDescent="0.25">
      <c r="A196" s="23" t="s">
        <v>927</v>
      </c>
      <c r="B196" s="613" t="s">
        <v>1318</v>
      </c>
      <c r="C196" s="591" t="s">
        <v>1474</v>
      </c>
      <c r="D196" s="158">
        <v>31850</v>
      </c>
      <c r="E196" s="158">
        <v>32125</v>
      </c>
      <c r="F196" s="151">
        <f t="shared" ref="F196" si="67">E196-D196</f>
        <v>275</v>
      </c>
    </row>
    <row r="197" spans="1:7" ht="15" customHeight="1" thickBot="1" x14ac:dyDescent="0.25">
      <c r="A197" s="23" t="s">
        <v>928</v>
      </c>
      <c r="B197" s="613" t="s">
        <v>1319</v>
      </c>
      <c r="C197" s="593" t="s">
        <v>1632</v>
      </c>
      <c r="D197" s="151">
        <v>11915</v>
      </c>
      <c r="E197" s="151">
        <v>12085</v>
      </c>
      <c r="F197" s="151">
        <f t="shared" ref="F197" si="68">E197-D197</f>
        <v>170</v>
      </c>
      <c r="G197" s="458"/>
    </row>
    <row r="198" spans="1:7" ht="15" customHeight="1" thickBot="1" x14ac:dyDescent="0.25">
      <c r="A198" s="160" t="s">
        <v>929</v>
      </c>
      <c r="B198" s="619" t="s">
        <v>1320</v>
      </c>
      <c r="C198" s="593" t="s">
        <v>1663</v>
      </c>
      <c r="D198" s="151">
        <v>20815</v>
      </c>
      <c r="E198" s="151">
        <v>21145</v>
      </c>
      <c r="F198" s="151">
        <f t="shared" ref="F198" si="69">E198-D198</f>
        <v>330</v>
      </c>
      <c r="G198" s="126"/>
    </row>
    <row r="199" spans="1:7" ht="15" customHeight="1" thickBot="1" x14ac:dyDescent="0.25">
      <c r="A199" s="23" t="s">
        <v>930</v>
      </c>
      <c r="B199" s="613" t="s">
        <v>1928</v>
      </c>
      <c r="C199" s="591" t="s">
        <v>1932</v>
      </c>
      <c r="D199" s="151">
        <v>17035</v>
      </c>
      <c r="E199" s="151">
        <v>17090</v>
      </c>
      <c r="F199" s="151">
        <f t="shared" si="62"/>
        <v>55</v>
      </c>
      <c r="G199" s="659"/>
    </row>
    <row r="200" spans="1:7" ht="15" customHeight="1" thickBot="1" x14ac:dyDescent="0.25">
      <c r="A200" s="23" t="s">
        <v>931</v>
      </c>
      <c r="B200" s="619" t="s">
        <v>1321</v>
      </c>
      <c r="C200" s="593" t="s">
        <v>1933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1322</v>
      </c>
      <c r="C201" s="593" t="s">
        <v>1549</v>
      </c>
      <c r="D201" s="151">
        <v>19065</v>
      </c>
      <c r="E201" s="151">
        <v>19350</v>
      </c>
      <c r="F201" s="151">
        <f t="shared" ref="F201" si="70">E201-D201</f>
        <v>285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42580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5" t="s">
        <v>1033</v>
      </c>
      <c r="D204" s="835"/>
      <c r="E204" s="835"/>
      <c r="F204" s="451">
        <f>SUM('Общ. счетчики'!G38:G39)</f>
        <v>40360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>
      <selection activeCell="G8" sqref="G8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3" t="s">
        <v>1041</v>
      </c>
      <c r="D1" s="813"/>
      <c r="E1" s="857" t="s">
        <v>1990</v>
      </c>
      <c r="F1" s="857"/>
    </row>
    <row r="2" spans="1:8" ht="13.5" thickBot="1" x14ac:dyDescent="0.25">
      <c r="A2" s="862" t="s">
        <v>28</v>
      </c>
      <c r="B2" s="863"/>
      <c r="C2" s="238"/>
      <c r="F2" s="2"/>
    </row>
    <row r="3" spans="1:8" s="106" customFormat="1" ht="11.25" customHeight="1" x14ac:dyDescent="0.2">
      <c r="A3" s="865" t="s">
        <v>480</v>
      </c>
      <c r="B3" s="865" t="s">
        <v>481</v>
      </c>
      <c r="C3" s="865" t="s">
        <v>1</v>
      </c>
      <c r="D3" s="865" t="s">
        <v>2</v>
      </c>
      <c r="E3" s="865"/>
      <c r="F3" s="858" t="s">
        <v>482</v>
      </c>
    </row>
    <row r="4" spans="1:8" s="106" customFormat="1" ht="11.25" x14ac:dyDescent="0.2">
      <c r="A4" s="865"/>
      <c r="B4" s="865"/>
      <c r="C4" s="865"/>
      <c r="D4" s="865"/>
      <c r="E4" s="865"/>
      <c r="F4" s="859"/>
    </row>
    <row r="5" spans="1:8" s="106" customFormat="1" ht="12" thickBot="1" x14ac:dyDescent="0.25">
      <c r="A5" s="865"/>
      <c r="B5" s="865"/>
      <c r="C5" s="865"/>
      <c r="D5" s="239" t="s">
        <v>6</v>
      </c>
      <c r="E5" s="240" t="s">
        <v>7</v>
      </c>
      <c r="F5" s="860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1496</v>
      </c>
      <c r="B7" s="243" t="s">
        <v>1476</v>
      </c>
      <c r="C7" s="244" t="s">
        <v>1477</v>
      </c>
      <c r="D7" s="575">
        <v>9169</v>
      </c>
      <c r="E7" s="575"/>
      <c r="F7" s="370">
        <f t="shared" ref="F7" si="0">E7-D7</f>
        <v>-9169</v>
      </c>
      <c r="G7" s="491" t="s">
        <v>1520</v>
      </c>
      <c r="H7" s="682"/>
    </row>
    <row r="8" spans="1:8" s="106" customFormat="1" ht="22.5" x14ac:dyDescent="0.2">
      <c r="A8" s="50" t="s">
        <v>1581</v>
      </c>
      <c r="B8" s="243" t="s">
        <v>1576</v>
      </c>
      <c r="C8" s="244" t="s">
        <v>1577</v>
      </c>
      <c r="D8" s="548">
        <v>15832</v>
      </c>
      <c r="E8" s="548"/>
      <c r="F8" s="230">
        <f t="shared" ref="F8" si="1">E8-D8</f>
        <v>-15832</v>
      </c>
      <c r="G8" s="491" t="s">
        <v>1520</v>
      </c>
      <c r="H8" s="585"/>
    </row>
    <row r="9" spans="1:8" s="106" customFormat="1" ht="25.5" customHeight="1" x14ac:dyDescent="0.2">
      <c r="A9" s="301" t="s">
        <v>1945</v>
      </c>
      <c r="B9" s="301" t="s">
        <v>1940</v>
      </c>
      <c r="C9" s="246" t="s">
        <v>1942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1582</v>
      </c>
      <c r="B10" s="243" t="s">
        <v>1565</v>
      </c>
      <c r="C10" s="245" t="s">
        <v>1566</v>
      </c>
      <c r="D10" s="575">
        <v>38755</v>
      </c>
      <c r="E10" s="575"/>
      <c r="F10" s="292">
        <f>E10-D10</f>
        <v>-38755</v>
      </c>
      <c r="G10" s="519" t="s">
        <v>1564</v>
      </c>
      <c r="H10" s="682"/>
    </row>
    <row r="11" spans="1:8" s="106" customFormat="1" ht="24" customHeight="1" x14ac:dyDescent="0.2">
      <c r="A11" s="50" t="s">
        <v>1521</v>
      </c>
      <c r="B11" s="243" t="s">
        <v>1508</v>
      </c>
      <c r="C11" s="245" t="s">
        <v>1509</v>
      </c>
      <c r="D11" s="548">
        <v>41465</v>
      </c>
      <c r="E11" s="548"/>
      <c r="F11" s="292">
        <f t="shared" ref="F11" si="3">E11-D11</f>
        <v>-41465</v>
      </c>
      <c r="G11" s="492" t="s">
        <v>1520</v>
      </c>
    </row>
    <row r="12" spans="1:8" s="106" customFormat="1" ht="22.5" x14ac:dyDescent="0.2">
      <c r="A12" s="50" t="s">
        <v>39</v>
      </c>
      <c r="B12" s="243" t="s">
        <v>1457</v>
      </c>
      <c r="C12" s="246" t="s">
        <v>1487</v>
      </c>
      <c r="D12" s="548">
        <v>24273</v>
      </c>
      <c r="E12" s="548"/>
      <c r="F12" s="292">
        <f t="shared" si="2"/>
        <v>-24273</v>
      </c>
      <c r="G12" s="490" t="s">
        <v>1519</v>
      </c>
    </row>
    <row r="13" spans="1:8" s="106" customFormat="1" ht="22.5" x14ac:dyDescent="0.2">
      <c r="A13" s="50" t="s">
        <v>41</v>
      </c>
      <c r="B13" s="243" t="s">
        <v>1385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1517</v>
      </c>
      <c r="C14" s="246" t="s">
        <v>1518</v>
      </c>
      <c r="D14" s="575">
        <v>1853</v>
      </c>
      <c r="E14" s="575"/>
      <c r="F14" s="315">
        <f t="shared" ref="F14" si="4">E14-D14</f>
        <v>-1853</v>
      </c>
      <c r="G14" s="492" t="s">
        <v>1519</v>
      </c>
      <c r="H14" s="551"/>
    </row>
    <row r="15" spans="1:8" s="106" customFormat="1" ht="25.5" customHeight="1" x14ac:dyDescent="0.2">
      <c r="A15" s="50" t="s">
        <v>1354</v>
      </c>
      <c r="B15" s="298" t="s">
        <v>1953</v>
      </c>
      <c r="C15" s="246" t="s">
        <v>1952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1607</v>
      </c>
      <c r="B16" s="298" t="s">
        <v>1987</v>
      </c>
      <c r="C16" s="246" t="s">
        <v>1606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1947</v>
      </c>
      <c r="B17" s="298" t="s">
        <v>1946</v>
      </c>
      <c r="C17" s="246" t="s">
        <v>1949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1470</v>
      </c>
      <c r="C19" s="299">
        <f>'Общ. счетчики'!G8+'Общ. счетчики'!G9</f>
        <v>3105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1986</v>
      </c>
      <c r="C20" s="246" t="s">
        <v>1451</v>
      </c>
      <c r="D20" s="548">
        <v>40194</v>
      </c>
      <c r="E20" s="548"/>
      <c r="F20" s="232">
        <f t="shared" ref="F20:F26" si="7">E20-D20</f>
        <v>-40194</v>
      </c>
      <c r="G20" s="492" t="s">
        <v>1519</v>
      </c>
      <c r="H20" s="681"/>
    </row>
    <row r="21" spans="1:8" s="106" customFormat="1" ht="25.5" customHeight="1" x14ac:dyDescent="0.2">
      <c r="A21" s="50" t="s">
        <v>1522</v>
      </c>
      <c r="B21" s="243" t="s">
        <v>1515</v>
      </c>
      <c r="C21" s="244" t="s">
        <v>1516</v>
      </c>
      <c r="D21" s="575">
        <v>23901</v>
      </c>
      <c r="E21" s="575"/>
      <c r="F21" s="230">
        <f t="shared" ref="F21" si="8">E21-D21</f>
        <v>-23901</v>
      </c>
      <c r="G21" s="490" t="s">
        <v>1520</v>
      </c>
      <c r="H21" s="682"/>
    </row>
    <row r="22" spans="1:8" s="106" customFormat="1" ht="30" customHeight="1" x14ac:dyDescent="0.2">
      <c r="A22" s="301" t="s">
        <v>1541</v>
      </c>
      <c r="B22" s="51" t="s">
        <v>1542</v>
      </c>
      <c r="C22" s="244" t="s">
        <v>1524</v>
      </c>
      <c r="D22" s="548">
        <v>31968</v>
      </c>
      <c r="E22" s="548"/>
      <c r="F22" s="230">
        <f t="shared" ref="F22" si="9">E22-D22</f>
        <v>-31968</v>
      </c>
      <c r="G22" s="490" t="s">
        <v>1520</v>
      </c>
      <c r="H22" s="683" t="s">
        <v>1943</v>
      </c>
    </row>
    <row r="23" spans="1:8" s="106" customFormat="1" ht="33.75" x14ac:dyDescent="0.2">
      <c r="A23" s="50" t="s">
        <v>1523</v>
      </c>
      <c r="B23" s="243" t="s">
        <v>1502</v>
      </c>
      <c r="C23" s="244" t="s">
        <v>1503</v>
      </c>
      <c r="D23" s="548">
        <v>5560</v>
      </c>
      <c r="E23" s="548"/>
      <c r="F23" s="230">
        <f t="shared" ref="F23" si="10">E23-D23</f>
        <v>-5560</v>
      </c>
      <c r="G23" s="491" t="s">
        <v>1520</v>
      </c>
      <c r="H23" s="682"/>
    </row>
    <row r="24" spans="1:8" s="106" customFormat="1" ht="28.5" customHeight="1" x14ac:dyDescent="0.2">
      <c r="A24" s="50" t="s">
        <v>53</v>
      </c>
      <c r="B24" s="298" t="s">
        <v>1465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1422</v>
      </c>
    </row>
    <row r="25" spans="1:8" s="106" customFormat="1" ht="28.5" customHeight="1" x14ac:dyDescent="0.2">
      <c r="A25" s="50" t="s">
        <v>1037</v>
      </c>
      <c r="B25" s="298" t="s">
        <v>1676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1466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1470</v>
      </c>
      <c r="C28" s="300">
        <f>'Общ. счетчики'!G13+'Общ. счетчики'!G14</f>
        <v>1050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1497</v>
      </c>
      <c r="B29" s="301" t="s">
        <v>1484</v>
      </c>
      <c r="C29" s="244" t="s">
        <v>1485</v>
      </c>
      <c r="D29" s="548">
        <v>60131</v>
      </c>
      <c r="E29" s="548"/>
      <c r="F29" s="233">
        <f t="shared" ref="F29" si="11">E29-D29</f>
        <v>-60131</v>
      </c>
      <c r="G29" s="491" t="s">
        <v>1520</v>
      </c>
      <c r="H29" s="681"/>
    </row>
    <row r="30" spans="1:8" s="106" customFormat="1" ht="24" customHeight="1" x14ac:dyDescent="0.2">
      <c r="A30" s="50" t="s">
        <v>1554</v>
      </c>
      <c r="B30" s="274" t="s">
        <v>1331</v>
      </c>
      <c r="C30" s="244" t="s">
        <v>1539</v>
      </c>
      <c r="D30" s="548">
        <v>5746</v>
      </c>
      <c r="E30" s="548"/>
      <c r="F30" s="231">
        <f t="shared" ref="F30" si="12">E30-D30</f>
        <v>-5746</v>
      </c>
      <c r="G30" s="491" t="s">
        <v>1519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1631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1551</v>
      </c>
      <c r="B32" s="243" t="s">
        <v>1341</v>
      </c>
      <c r="C32" s="245" t="s">
        <v>1532</v>
      </c>
      <c r="D32" s="583">
        <v>31715</v>
      </c>
      <c r="E32" s="583"/>
      <c r="F32" s="231">
        <f>E32-D32</f>
        <v>-31715</v>
      </c>
      <c r="G32" s="492" t="s">
        <v>1519</v>
      </c>
    </row>
    <row r="33" spans="1:8" s="106" customFormat="1" ht="22.5" customHeight="1" x14ac:dyDescent="0.2">
      <c r="A33" s="50" t="s">
        <v>1563</v>
      </c>
      <c r="B33" s="243" t="s">
        <v>1555</v>
      </c>
      <c r="C33" s="244" t="s">
        <v>1561</v>
      </c>
      <c r="D33" s="548">
        <v>23313</v>
      </c>
      <c r="E33" s="548"/>
      <c r="F33" s="231">
        <f t="shared" ref="F33" si="14">E33-D33</f>
        <v>-23313</v>
      </c>
      <c r="G33" s="515" t="s">
        <v>1520</v>
      </c>
    </row>
    <row r="34" spans="1:8" s="106" customFormat="1" ht="24.75" customHeight="1" x14ac:dyDescent="0.2">
      <c r="A34" s="50" t="s">
        <v>1498</v>
      </c>
      <c r="B34" s="243" t="s">
        <v>1480</v>
      </c>
      <c r="C34" s="244" t="s">
        <v>1481</v>
      </c>
      <c r="D34" s="190">
        <v>77038</v>
      </c>
      <c r="E34" s="190"/>
      <c r="F34" s="231">
        <f t="shared" ref="F34" si="15">E34-D34</f>
        <v>-77038</v>
      </c>
      <c r="G34" s="184" t="s">
        <v>1519</v>
      </c>
    </row>
    <row r="35" spans="1:8" s="106" customFormat="1" ht="29.25" customHeight="1" x14ac:dyDescent="0.2">
      <c r="A35" s="248" t="s">
        <v>1384</v>
      </c>
      <c r="B35" s="249" t="s">
        <v>1467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1344</v>
      </c>
      <c r="B36" s="249" t="s">
        <v>1955</v>
      </c>
      <c r="C36" s="250" t="s">
        <v>1349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1360</v>
      </c>
      <c r="B37" s="249" t="s">
        <v>1468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1361</v>
      </c>
      <c r="B38" s="249" t="s">
        <v>1954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1439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1347</v>
      </c>
      <c r="B40" s="249" t="s">
        <v>1469</v>
      </c>
      <c r="C40" s="244" t="s">
        <v>1348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1608</v>
      </c>
      <c r="B41" s="298" t="s">
        <v>1987</v>
      </c>
      <c r="C41" s="244" t="s">
        <v>1609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1470</v>
      </c>
      <c r="C43" s="477">
        <f>'Общ. счетчики'!G18+'Общ. счетчики'!G19</f>
        <v>2520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1346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61" t="s">
        <v>480</v>
      </c>
      <c r="B47" s="861" t="s">
        <v>481</v>
      </c>
      <c r="C47" s="861" t="s">
        <v>1</v>
      </c>
      <c r="D47" s="861" t="s">
        <v>2</v>
      </c>
      <c r="E47" s="861"/>
      <c r="F47" s="845" t="s">
        <v>482</v>
      </c>
      <c r="G47" s="844" t="s">
        <v>1975</v>
      </c>
    </row>
    <row r="48" spans="1:8" x14ac:dyDescent="0.2">
      <c r="A48" s="861"/>
      <c r="B48" s="861"/>
      <c r="C48" s="861"/>
      <c r="D48" s="861"/>
      <c r="E48" s="861"/>
      <c r="F48" s="846"/>
      <c r="G48" s="844"/>
    </row>
    <row r="49" spans="1:10" ht="17.25" customHeight="1" thickBot="1" x14ac:dyDescent="0.25">
      <c r="A49" s="861"/>
      <c r="B49" s="861"/>
      <c r="C49" s="861"/>
      <c r="D49" s="252" t="s">
        <v>6</v>
      </c>
      <c r="E49" s="253" t="s">
        <v>7</v>
      </c>
      <c r="F49" s="847"/>
      <c r="G49" s="844"/>
    </row>
    <row r="50" spans="1:10" ht="36" customHeight="1" thickBot="1" x14ac:dyDescent="0.25">
      <c r="A50" s="246" t="s">
        <v>487</v>
      </c>
      <c r="B50" s="856" t="s">
        <v>488</v>
      </c>
      <c r="C50" s="856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4" t="s">
        <v>84</v>
      </c>
      <c r="C51" s="244" t="s">
        <v>1556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48"/>
    </row>
    <row r="52" spans="1:10" ht="24" customHeight="1" x14ac:dyDescent="0.2">
      <c r="A52" s="50" t="s">
        <v>85</v>
      </c>
      <c r="B52" s="864"/>
      <c r="C52" s="246" t="s">
        <v>1557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49"/>
    </row>
    <row r="53" spans="1:10" ht="31.5" customHeight="1" x14ac:dyDescent="0.2">
      <c r="A53" s="254" t="s">
        <v>489</v>
      </c>
      <c r="B53" s="874" t="s">
        <v>984</v>
      </c>
      <c r="C53" s="866" t="s">
        <v>1944</v>
      </c>
      <c r="D53" s="539">
        <v>35870</v>
      </c>
      <c r="E53" s="868"/>
      <c r="F53" s="854">
        <f>E53-D53</f>
        <v>-35870</v>
      </c>
      <c r="G53" s="851">
        <f>F53</f>
        <v>-35870</v>
      </c>
      <c r="H53" s="853"/>
      <c r="I53" s="124"/>
    </row>
    <row r="54" spans="1:10" ht="31.5" customHeight="1" x14ac:dyDescent="0.2">
      <c r="A54" s="50" t="s">
        <v>87</v>
      </c>
      <c r="B54" s="875"/>
      <c r="C54" s="867"/>
      <c r="D54" s="717"/>
      <c r="E54" s="869"/>
      <c r="F54" s="855"/>
      <c r="G54" s="852"/>
      <c r="H54" s="853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1514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1974</v>
      </c>
      <c r="C56" s="246" t="s">
        <v>1479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1483</v>
      </c>
      <c r="C57" s="245" t="s">
        <v>1475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50"/>
    </row>
    <row r="58" spans="1:10" ht="26.25" customHeight="1" x14ac:dyDescent="0.2">
      <c r="A58" s="50" t="s">
        <v>94</v>
      </c>
      <c r="B58" s="51" t="s">
        <v>1978</v>
      </c>
      <c r="C58" s="245" t="s">
        <v>1489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50"/>
    </row>
    <row r="59" spans="1:10" ht="27" customHeight="1" x14ac:dyDescent="0.2">
      <c r="A59" s="257" t="s">
        <v>491</v>
      </c>
      <c r="B59" s="301" t="s">
        <v>1499</v>
      </c>
      <c r="C59" s="246" t="s">
        <v>1490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1506</v>
      </c>
      <c r="C60" s="327" t="s">
        <v>1507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1500</v>
      </c>
      <c r="C61" s="327" t="s">
        <v>1491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1501</v>
      </c>
      <c r="C62" s="327" t="s">
        <v>1492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1427</v>
      </c>
      <c r="B63" s="243" t="s">
        <v>1424</v>
      </c>
      <c r="C63" s="554" t="s">
        <v>1370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1569</v>
      </c>
      <c r="B64" s="261" t="s">
        <v>1569</v>
      </c>
      <c r="C64" s="555" t="s">
        <v>1574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1570</v>
      </c>
      <c r="B65" s="261" t="s">
        <v>1972</v>
      </c>
      <c r="C65" s="555" t="s">
        <v>1973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1572</v>
      </c>
      <c r="B66" s="243" t="s">
        <v>1464</v>
      </c>
      <c r="C66" s="556" t="s">
        <v>1558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1571</v>
      </c>
      <c r="B67" s="243" t="s">
        <v>1979</v>
      </c>
      <c r="C67" s="556" t="s">
        <v>1559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1573</v>
      </c>
      <c r="B68" s="243" t="s">
        <v>1948</v>
      </c>
      <c r="C68" s="557" t="s">
        <v>1560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1389</v>
      </c>
      <c r="B69" s="558" t="s">
        <v>1390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72" t="s">
        <v>1338</v>
      </c>
      <c r="E70" s="873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77" t="s">
        <v>1029</v>
      </c>
      <c r="D71" s="877"/>
      <c r="E71" s="877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61" t="s">
        <v>480</v>
      </c>
      <c r="B75" s="861" t="s">
        <v>481</v>
      </c>
      <c r="C75" s="861" t="s">
        <v>1</v>
      </c>
      <c r="D75" s="861" t="s">
        <v>2</v>
      </c>
      <c r="E75" s="861"/>
      <c r="F75" s="861" t="s">
        <v>482</v>
      </c>
      <c r="G75" s="878" t="s">
        <v>1018</v>
      </c>
      <c r="H75" s="876"/>
    </row>
    <row r="76" spans="1:9" x14ac:dyDescent="0.2">
      <c r="A76" s="861"/>
      <c r="B76" s="861"/>
      <c r="C76" s="861"/>
      <c r="D76" s="861"/>
      <c r="E76" s="861"/>
      <c r="F76" s="861"/>
      <c r="G76" s="878"/>
      <c r="H76" s="876"/>
    </row>
    <row r="77" spans="1:9" ht="23.25" customHeight="1" x14ac:dyDescent="0.2">
      <c r="A77" s="861"/>
      <c r="B77" s="861"/>
      <c r="C77" s="861"/>
      <c r="D77" s="252" t="s">
        <v>6</v>
      </c>
      <c r="E77" s="253" t="s">
        <v>7</v>
      </c>
      <c r="F77" s="861"/>
      <c r="G77" s="878"/>
      <c r="H77" s="876"/>
    </row>
    <row r="78" spans="1:9" ht="28.5" customHeight="1" x14ac:dyDescent="0.2">
      <c r="A78" s="50" t="s">
        <v>945</v>
      </c>
      <c r="B78" s="261" t="s">
        <v>956</v>
      </c>
      <c r="C78" s="244" t="s">
        <v>1372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1519</v>
      </c>
    </row>
    <row r="79" spans="1:9" ht="24" customHeight="1" x14ac:dyDescent="0.2">
      <c r="A79" s="50" t="s">
        <v>944</v>
      </c>
      <c r="B79" s="261" t="s">
        <v>1030</v>
      </c>
      <c r="C79" s="244" t="s">
        <v>1493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1520</v>
      </c>
    </row>
    <row r="80" spans="1:9" ht="28.5" customHeight="1" x14ac:dyDescent="0.2">
      <c r="A80" s="301" t="s">
        <v>946</v>
      </c>
      <c r="B80" s="261" t="s">
        <v>1638</v>
      </c>
      <c r="C80" s="244" t="s">
        <v>1488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1520</v>
      </c>
    </row>
    <row r="81" spans="1:9" ht="15.75" customHeight="1" x14ac:dyDescent="0.2">
      <c r="A81" s="261" t="s">
        <v>961</v>
      </c>
      <c r="B81" s="261" t="s">
        <v>1343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56" t="s">
        <v>964</v>
      </c>
      <c r="B82" s="856"/>
      <c r="C82" s="856"/>
      <c r="D82" s="856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70" t="s">
        <v>947</v>
      </c>
      <c r="B83" s="704" t="s">
        <v>1977</v>
      </c>
      <c r="C83" s="244" t="s">
        <v>1543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71"/>
      <c r="B84" s="479" t="s">
        <v>1478</v>
      </c>
      <c r="C84" s="244" t="s">
        <v>1494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1552</v>
      </c>
      <c r="C85" s="244" t="s">
        <v>1553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1520</v>
      </c>
      <c r="I85" s="493"/>
    </row>
    <row r="86" spans="1:9" ht="33" customHeight="1" x14ac:dyDescent="0.2">
      <c r="A86" s="301" t="s">
        <v>949</v>
      </c>
      <c r="B86" s="301" t="s">
        <v>1482</v>
      </c>
      <c r="C86" s="244" t="s">
        <v>1486</v>
      </c>
      <c r="D86" s="575">
        <v>32613</v>
      </c>
      <c r="E86" s="575"/>
      <c r="F86" s="329">
        <f t="shared" si="29"/>
        <v>-32613</v>
      </c>
      <c r="G86" s="333"/>
      <c r="H86" s="509" t="s">
        <v>1520</v>
      </c>
      <c r="I86" s="124"/>
    </row>
    <row r="87" spans="1:9" ht="31.5" customHeight="1" x14ac:dyDescent="0.2">
      <c r="A87" s="50" t="s">
        <v>1020</v>
      </c>
      <c r="B87" s="50" t="s">
        <v>1504</v>
      </c>
      <c r="C87" s="244" t="s">
        <v>1505</v>
      </c>
      <c r="D87" s="575">
        <v>15299</v>
      </c>
      <c r="E87" s="575"/>
      <c r="F87" s="329">
        <f t="shared" si="29"/>
        <v>-15299</v>
      </c>
      <c r="G87" s="576"/>
      <c r="H87" s="509" t="s">
        <v>1520</v>
      </c>
      <c r="I87" s="124"/>
    </row>
    <row r="88" spans="1:9" ht="24" customHeight="1" x14ac:dyDescent="0.2">
      <c r="A88" s="50" t="s">
        <v>1610</v>
      </c>
      <c r="B88" s="298" t="s">
        <v>1988</v>
      </c>
      <c r="C88" s="244" t="s">
        <v>1611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1470</v>
      </c>
      <c r="C90" s="299">
        <f>'Общ. счетчики'!G36</f>
        <v>1935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1628</v>
      </c>
      <c r="B92" s="545" t="s">
        <v>1629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1936</v>
      </c>
      <c r="B94" s="709" t="s">
        <v>1937</v>
      </c>
      <c r="C94" s="244" t="s">
        <v>1373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1936</v>
      </c>
      <c r="B95" s="708" t="s">
        <v>1938</v>
      </c>
      <c r="C95" s="244" t="s">
        <v>1941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1374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1380</v>
      </c>
      <c r="E98" s="126"/>
      <c r="F98" s="126" t="s">
        <v>1381</v>
      </c>
    </row>
    <row r="99" spans="1:6" x14ac:dyDescent="0.2">
      <c r="A99" t="s">
        <v>1375</v>
      </c>
      <c r="C99" t="s">
        <v>1376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1377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1378</v>
      </c>
      <c r="D101">
        <v>6275</v>
      </c>
      <c r="F101" s="338">
        <f>F96/D103*D101</f>
        <v>-12421.628266287738</v>
      </c>
    </row>
    <row r="102" spans="1:6" x14ac:dyDescent="0.2">
      <c r="C102" t="s">
        <v>1379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2"/>
      <c r="B1" s="882"/>
      <c r="C1" s="882"/>
      <c r="D1" s="882"/>
      <c r="E1" s="882"/>
    </row>
    <row r="2" spans="1:7" ht="42" customHeight="1" x14ac:dyDescent="0.2">
      <c r="A2" s="883" t="s">
        <v>1420</v>
      </c>
      <c r="B2" s="883"/>
      <c r="C2" s="883"/>
      <c r="D2" s="883"/>
      <c r="E2" s="883"/>
    </row>
    <row r="3" spans="1:7" ht="20.25" customHeight="1" x14ac:dyDescent="0.2">
      <c r="A3" s="884" t="s">
        <v>1416</v>
      </c>
      <c r="B3" s="884"/>
      <c r="C3" s="884"/>
      <c r="D3" s="884"/>
      <c r="E3" s="884"/>
      <c r="F3" s="377"/>
    </row>
    <row r="4" spans="1:7" ht="31.5" customHeight="1" x14ac:dyDescent="0.35">
      <c r="A4" s="881" t="s">
        <v>1418</v>
      </c>
      <c r="B4" s="881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1327</v>
      </c>
      <c r="C5" s="381"/>
      <c r="D5" s="381"/>
      <c r="E5" s="382"/>
    </row>
    <row r="6" spans="1:7" ht="15" x14ac:dyDescent="0.25">
      <c r="A6" s="380" t="s">
        <v>1417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1421</v>
      </c>
      <c r="B8" s="380"/>
      <c r="C8" s="380"/>
      <c r="D8" s="380"/>
      <c r="E8" s="382"/>
    </row>
    <row r="9" spans="1:7" ht="15" x14ac:dyDescent="0.25">
      <c r="A9" s="880" t="s">
        <v>1016</v>
      </c>
      <c r="B9" s="880"/>
      <c r="C9" s="880"/>
      <c r="D9" s="880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80" t="s">
        <v>1017</v>
      </c>
      <c r="B11" s="880"/>
      <c r="C11" s="880"/>
      <c r="D11" s="880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1985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1386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1324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1325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79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79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6"/>
      <c r="B1" s="886"/>
      <c r="C1" s="886"/>
      <c r="D1" s="886"/>
      <c r="E1" s="886"/>
    </row>
    <row r="2" spans="1:7" ht="33.75" customHeight="1" x14ac:dyDescent="0.2">
      <c r="A2" s="888" t="s">
        <v>1042</v>
      </c>
      <c r="B2" s="888"/>
      <c r="C2" s="888"/>
      <c r="D2" s="888"/>
      <c r="E2" s="888"/>
    </row>
    <row r="3" spans="1:7" ht="19.5" customHeight="1" x14ac:dyDescent="0.2">
      <c r="A3" s="889" t="s">
        <v>1416</v>
      </c>
      <c r="B3" s="889"/>
      <c r="C3" s="889"/>
      <c r="D3" s="889"/>
      <c r="E3" s="889"/>
    </row>
    <row r="4" spans="1:7" ht="15" x14ac:dyDescent="0.35">
      <c r="A4" s="887" t="s">
        <v>1418</v>
      </c>
      <c r="B4" s="887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1326</v>
      </c>
      <c r="C5" s="197"/>
      <c r="D5" s="197"/>
      <c r="E5" s="195"/>
    </row>
    <row r="6" spans="1:7" ht="15" x14ac:dyDescent="0.25">
      <c r="A6" s="366" t="s">
        <v>1417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5" t="s">
        <v>1016</v>
      </c>
      <c r="B9" s="885"/>
      <c r="C9" s="885"/>
      <c r="D9" s="885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5" t="s">
        <v>1017</v>
      </c>
      <c r="B11" s="885"/>
      <c r="C11" s="885"/>
      <c r="D11" s="885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1985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1437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1438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1440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1344</v>
      </c>
      <c r="C40" s="194" t="s">
        <v>1345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1360</v>
      </c>
      <c r="C41" s="194" t="s">
        <v>1441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1361</v>
      </c>
      <c r="C42" s="194" t="s">
        <v>1355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1355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1328</v>
      </c>
      <c r="C45" s="194" t="s">
        <v>1355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1646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1645</v>
      </c>
      <c r="J94" s="369" t="s">
        <v>1647</v>
      </c>
      <c r="K94" s="369" t="s">
        <v>1648</v>
      </c>
      <c r="L94" s="369" t="s">
        <v>1649</v>
      </c>
      <c r="M94" s="369" t="s">
        <v>1650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1651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1643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1644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1652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6"/>
      <c r="B1" s="886"/>
      <c r="C1" s="886"/>
      <c r="D1" s="886"/>
      <c r="E1" s="886"/>
    </row>
    <row r="2" spans="1:7" ht="41.25" customHeight="1" x14ac:dyDescent="0.2">
      <c r="A2" s="893" t="s">
        <v>1019</v>
      </c>
      <c r="B2" s="893"/>
      <c r="C2" s="893"/>
      <c r="D2" s="893"/>
      <c r="E2" s="893"/>
    </row>
    <row r="3" spans="1:7" ht="16.5" customHeight="1" x14ac:dyDescent="0.2">
      <c r="A3" s="889" t="s">
        <v>1416</v>
      </c>
      <c r="B3" s="889"/>
      <c r="C3" s="889"/>
      <c r="D3" s="889"/>
      <c r="E3" s="889"/>
    </row>
    <row r="4" spans="1:7" ht="15" x14ac:dyDescent="0.35">
      <c r="A4" s="887" t="s">
        <v>1418</v>
      </c>
      <c r="B4" s="887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1989</v>
      </c>
      <c r="C5" s="290"/>
      <c r="D5" s="290"/>
      <c r="E5" s="289"/>
      <c r="F5" s="133"/>
    </row>
    <row r="6" spans="1:7" ht="15" x14ac:dyDescent="0.25">
      <c r="A6" s="368" t="s">
        <v>1417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1985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90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91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90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2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1442</v>
      </c>
      <c r="C22" s="60" t="s">
        <v>1425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1443</v>
      </c>
      <c r="C23" s="60" t="s">
        <v>1426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1444</v>
      </c>
      <c r="C24" s="60" t="s">
        <v>1423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1670</v>
      </c>
      <c r="C25" s="60" t="s">
        <v>1669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1671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opLeftCell="A16" workbookViewId="0">
      <selection activeCell="E29" sqref="E29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2036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45496</v>
      </c>
      <c r="E2" s="734">
        <v>45527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1996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1610</v>
      </c>
      <c r="B4" s="479" t="s">
        <v>1988</v>
      </c>
      <c r="C4" s="244" t="s">
        <v>1611</v>
      </c>
      <c r="D4" s="190">
        <v>1233</v>
      </c>
      <c r="E4" s="190">
        <v>1260</v>
      </c>
      <c r="F4" s="548">
        <f t="shared" ref="F4" si="0">E4-D4</f>
        <v>27</v>
      </c>
      <c r="G4" s="726"/>
      <c r="H4" s="509"/>
    </row>
    <row r="5" spans="1:8" ht="21.75" customHeight="1" x14ac:dyDescent="0.2">
      <c r="A5" s="476"/>
      <c r="B5" s="662" t="s">
        <v>1470</v>
      </c>
      <c r="C5" s="299">
        <f>'Общ. счетчики'!G36</f>
        <v>1935</v>
      </c>
      <c r="D5" s="476"/>
      <c r="E5" s="476"/>
      <c r="F5" s="478">
        <f>F4</f>
        <v>27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1354</v>
      </c>
      <c r="B7" s="719" t="s">
        <v>2023</v>
      </c>
      <c r="C7" s="719" t="s">
        <v>1952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1607</v>
      </c>
      <c r="B8" s="479" t="s">
        <v>1987</v>
      </c>
      <c r="C8" s="719" t="s">
        <v>1606</v>
      </c>
      <c r="D8" s="548">
        <v>1050</v>
      </c>
      <c r="E8" s="548">
        <v>1073</v>
      </c>
      <c r="F8" s="548">
        <f t="shared" ref="F8:F11" si="1">E8-D8</f>
        <v>23</v>
      </c>
      <c r="G8" s="276"/>
    </row>
    <row r="9" spans="1:8" s="106" customFormat="1" ht="25.5" customHeight="1" x14ac:dyDescent="0.2">
      <c r="A9" s="784" t="s">
        <v>2031</v>
      </c>
      <c r="B9" s="720" t="s">
        <v>2030</v>
      </c>
      <c r="C9" s="719" t="s">
        <v>2033</v>
      </c>
      <c r="D9" s="548">
        <v>1190</v>
      </c>
      <c r="E9" s="548">
        <v>1612</v>
      </c>
      <c r="F9" s="548">
        <f t="shared" ref="F9:F10" si="2">E9-D9</f>
        <v>422</v>
      </c>
      <c r="G9" s="276"/>
    </row>
    <row r="10" spans="1:8" s="106" customFormat="1" ht="25.5" customHeight="1" x14ac:dyDescent="0.2">
      <c r="A10" s="784" t="s">
        <v>2032</v>
      </c>
      <c r="B10" s="720" t="s">
        <v>2030</v>
      </c>
      <c r="C10" s="719" t="s">
        <v>2034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784" t="s">
        <v>1947</v>
      </c>
      <c r="B11" s="720" t="s">
        <v>1946</v>
      </c>
      <c r="C11" s="719" t="s">
        <v>1949</v>
      </c>
      <c r="D11" s="548">
        <v>2438</v>
      </c>
      <c r="E11" s="548">
        <v>2449</v>
      </c>
      <c r="F11" s="548">
        <f t="shared" si="1"/>
        <v>11</v>
      </c>
      <c r="G11" s="276"/>
    </row>
    <row r="12" spans="1:8" s="106" customFormat="1" ht="18" customHeight="1" x14ac:dyDescent="0.2">
      <c r="A12" s="50"/>
      <c r="B12" s="298" t="s">
        <v>1470</v>
      </c>
      <c r="C12" s="299">
        <f>'Общ. счетчики'!G8+'Общ. счетчики'!G9</f>
        <v>3105</v>
      </c>
      <c r="D12" s="190"/>
      <c r="E12" s="190"/>
      <c r="F12" s="478">
        <f>F7+F8</f>
        <v>23</v>
      </c>
      <c r="G12" s="107"/>
    </row>
    <row r="13" spans="1:8" s="106" customFormat="1" ht="28.5" customHeight="1" x14ac:dyDescent="0.2">
      <c r="A13" s="50" t="s">
        <v>53</v>
      </c>
      <c r="B13" s="720" t="s">
        <v>1465</v>
      </c>
      <c r="C13" s="719" t="s">
        <v>484</v>
      </c>
      <c r="D13" s="548">
        <v>28050</v>
      </c>
      <c r="E13" s="548">
        <v>28050</v>
      </c>
      <c r="F13" s="548">
        <f t="shared" ref="F13:F15" si="3">E13-D13</f>
        <v>0</v>
      </c>
      <c r="G13" s="728"/>
    </row>
    <row r="14" spans="1:8" s="106" customFormat="1" ht="28.5" customHeight="1" x14ac:dyDescent="0.2">
      <c r="A14" s="50" t="s">
        <v>1037</v>
      </c>
      <c r="B14" s="720" t="s">
        <v>1676</v>
      </c>
      <c r="C14" s="719" t="s">
        <v>1038</v>
      </c>
      <c r="D14" s="548">
        <v>17630</v>
      </c>
      <c r="E14" s="548">
        <v>17716</v>
      </c>
      <c r="F14" s="548">
        <f t="shared" si="3"/>
        <v>86</v>
      </c>
      <c r="G14" s="441"/>
    </row>
    <row r="15" spans="1:8" s="106" customFormat="1" ht="33" customHeight="1" x14ac:dyDescent="0.2">
      <c r="A15" s="50" t="s">
        <v>2011</v>
      </c>
      <c r="B15" s="719" t="s">
        <v>2027</v>
      </c>
      <c r="C15" s="548" t="s">
        <v>485</v>
      </c>
      <c r="D15" s="548">
        <v>26240</v>
      </c>
      <c r="E15" s="548">
        <v>26314</v>
      </c>
      <c r="F15" s="548">
        <f t="shared" si="3"/>
        <v>74</v>
      </c>
      <c r="G15" s="219"/>
    </row>
    <row r="16" spans="1:8" s="106" customFormat="1" ht="18" customHeight="1" x14ac:dyDescent="0.2">
      <c r="A16" s="50"/>
      <c r="B16" s="247" t="s">
        <v>1470</v>
      </c>
      <c r="C16" s="300">
        <f>'Общ. счетчики'!G13+'Общ. счетчики'!G14</f>
        <v>1050</v>
      </c>
      <c r="D16" s="190"/>
      <c r="E16" s="190"/>
      <c r="F16" s="738">
        <f>F13+F14+F15</f>
        <v>160</v>
      </c>
      <c r="G16" s="219"/>
    </row>
    <row r="17" spans="1:11" s="682" customFormat="1" ht="29.25" customHeight="1" x14ac:dyDescent="0.2">
      <c r="A17" s="721" t="s">
        <v>1384</v>
      </c>
      <c r="B17" s="721" t="s">
        <v>1467</v>
      </c>
      <c r="C17" s="583">
        <v>32222217</v>
      </c>
      <c r="D17" s="548">
        <v>1521</v>
      </c>
      <c r="E17" s="548">
        <v>1521</v>
      </c>
      <c r="F17" s="548">
        <f t="shared" ref="F17:F23" si="4">E17-D17</f>
        <v>0</v>
      </c>
      <c r="G17" s="722"/>
    </row>
    <row r="18" spans="1:11" s="682" customFormat="1" ht="27" customHeight="1" x14ac:dyDescent="0.2">
      <c r="A18" s="721" t="s">
        <v>1344</v>
      </c>
      <c r="B18" s="721" t="s">
        <v>1955</v>
      </c>
      <c r="C18" s="723" t="s">
        <v>1349</v>
      </c>
      <c r="D18" s="548">
        <v>8198</v>
      </c>
      <c r="E18" s="548">
        <v>8198</v>
      </c>
      <c r="F18" s="548">
        <f t="shared" si="4"/>
        <v>0</v>
      </c>
      <c r="G18" s="760"/>
    </row>
    <row r="19" spans="1:11" s="682" customFormat="1" ht="27.75" customHeight="1" x14ac:dyDescent="0.2">
      <c r="A19" s="721" t="s">
        <v>1360</v>
      </c>
      <c r="B19" s="721" t="s">
        <v>2023</v>
      </c>
      <c r="C19" s="583">
        <v>17784290</v>
      </c>
      <c r="D19" s="548">
        <v>27559</v>
      </c>
      <c r="E19" s="548">
        <v>27559</v>
      </c>
      <c r="F19" s="548">
        <f t="shared" si="4"/>
        <v>0</v>
      </c>
    </row>
    <row r="20" spans="1:11" s="682" customFormat="1" ht="27" customHeight="1" x14ac:dyDescent="0.2">
      <c r="A20" s="721" t="s">
        <v>1361</v>
      </c>
      <c r="B20" s="721" t="s">
        <v>2014</v>
      </c>
      <c r="C20" s="583">
        <v>17786166</v>
      </c>
      <c r="D20" s="548">
        <v>5594</v>
      </c>
      <c r="E20" s="548">
        <v>5618</v>
      </c>
      <c r="F20" s="548">
        <f t="shared" si="4"/>
        <v>24</v>
      </c>
    </row>
    <row r="21" spans="1:11" s="296" customFormat="1" ht="27.75" customHeight="1" x14ac:dyDescent="0.2">
      <c r="A21" s="720" t="s">
        <v>67</v>
      </c>
      <c r="B21" s="721" t="s">
        <v>1439</v>
      </c>
      <c r="C21" s="548" t="s">
        <v>486</v>
      </c>
      <c r="D21" s="548">
        <v>20677</v>
      </c>
      <c r="E21" s="548">
        <v>20682</v>
      </c>
      <c r="F21" s="548">
        <f t="shared" si="4"/>
        <v>5</v>
      </c>
      <c r="G21" s="763"/>
      <c r="H21" s="763"/>
      <c r="I21" s="763"/>
      <c r="J21" s="766"/>
      <c r="K21" s="769"/>
    </row>
    <row r="22" spans="1:11" s="296" customFormat="1" ht="27.75" customHeight="1" x14ac:dyDescent="0.2">
      <c r="A22" s="720" t="s">
        <v>1347</v>
      </c>
      <c r="B22" s="721" t="s">
        <v>1469</v>
      </c>
      <c r="C22" s="548" t="s">
        <v>1348</v>
      </c>
      <c r="D22" s="548">
        <v>41539</v>
      </c>
      <c r="E22" s="548">
        <v>41575</v>
      </c>
      <c r="F22" s="548">
        <f t="shared" si="4"/>
        <v>36</v>
      </c>
      <c r="G22" s="764"/>
      <c r="H22" s="765"/>
      <c r="I22" s="765"/>
      <c r="J22" s="765"/>
    </row>
    <row r="23" spans="1:11" s="296" customFormat="1" ht="27.75" customHeight="1" x14ac:dyDescent="0.2">
      <c r="A23" s="720" t="s">
        <v>1608</v>
      </c>
      <c r="B23" s="479" t="s">
        <v>1987</v>
      </c>
      <c r="C23" s="548" t="s">
        <v>1609</v>
      </c>
      <c r="D23" s="548">
        <v>841</v>
      </c>
      <c r="E23" s="548">
        <v>857</v>
      </c>
      <c r="F23" s="548">
        <f t="shared" si="4"/>
        <v>16</v>
      </c>
      <c r="G23" s="724"/>
    </row>
    <row r="24" spans="1:11" ht="16.5" customHeight="1" x14ac:dyDescent="0.2">
      <c r="A24" s="476"/>
      <c r="B24" s="662" t="s">
        <v>1470</v>
      </c>
      <c r="C24" s="477">
        <f>'Общ. счетчики'!G18+'Общ. счетчики'!G19</f>
        <v>2520</v>
      </c>
      <c r="D24" s="476"/>
      <c r="E24" s="476"/>
      <c r="F24" s="478">
        <f>SUM(F17:F23)</f>
        <v>81</v>
      </c>
      <c r="G24" s="472"/>
    </row>
    <row r="25" spans="1:11" ht="18" customHeight="1" x14ac:dyDescent="0.25">
      <c r="A25" s="737" t="s">
        <v>1036</v>
      </c>
      <c r="B25" s="256"/>
      <c r="C25" s="190"/>
      <c r="D25" s="190"/>
      <c r="E25" s="190"/>
      <c r="F25" s="190"/>
      <c r="G25" s="31"/>
    </row>
    <row r="26" spans="1:11" ht="38.25" customHeight="1" x14ac:dyDescent="0.2">
      <c r="A26" s="50" t="s">
        <v>1628</v>
      </c>
      <c r="B26" s="739" t="s">
        <v>1993</v>
      </c>
      <c r="C26" s="548">
        <v>11323464</v>
      </c>
      <c r="D26" s="548">
        <v>26753</v>
      </c>
      <c r="E26" s="548">
        <v>26753</v>
      </c>
      <c r="F26" s="559">
        <f>E26-D26</f>
        <v>0</v>
      </c>
      <c r="G26" s="31"/>
    </row>
    <row r="27" spans="1:11" ht="21" customHeight="1" x14ac:dyDescent="0.2">
      <c r="A27" s="661" t="s">
        <v>1998</v>
      </c>
      <c r="B27" s="739" t="s">
        <v>1994</v>
      </c>
      <c r="C27" s="548" t="s">
        <v>1373</v>
      </c>
      <c r="D27" s="548">
        <v>82884</v>
      </c>
      <c r="E27" s="548">
        <v>83390</v>
      </c>
      <c r="F27" s="740">
        <f>E27-D27</f>
        <v>506</v>
      </c>
    </row>
    <row r="28" spans="1:11" ht="21" customHeight="1" x14ac:dyDescent="0.2">
      <c r="A28" s="661" t="s">
        <v>1998</v>
      </c>
      <c r="B28" s="739" t="s">
        <v>1995</v>
      </c>
      <c r="C28" s="548" t="s">
        <v>1941</v>
      </c>
      <c r="D28" s="548">
        <v>25341</v>
      </c>
      <c r="E28" s="548">
        <v>25562</v>
      </c>
      <c r="F28" s="559">
        <f>E28-D28</f>
        <v>221</v>
      </c>
    </row>
    <row r="29" spans="1:11" x14ac:dyDescent="0.2">
      <c r="A29" s="742" t="s">
        <v>1997</v>
      </c>
      <c r="B29" s="743"/>
      <c r="C29" s="743"/>
      <c r="D29" s="743"/>
      <c r="E29" s="744"/>
      <c r="F29" s="745">
        <f>F28+F27+F26+F24+F16+F12+F5</f>
        <v>1018</v>
      </c>
    </row>
  </sheetData>
  <customSheetViews>
    <customSheetView guid="{59BB3A05-2517-4212-B4B0-766CE27362F6}" showPageBreaks="1" state="hidden" topLeftCell="A16">
      <selection activeCell="E29" sqref="E29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37">
      <selection activeCell="E11" sqref="E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7" sqref="C17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6" t="s">
        <v>2037</v>
      </c>
      <c r="B2" s="886"/>
      <c r="C2" s="886"/>
      <c r="D2" s="886"/>
    </row>
    <row r="4" spans="1:7" ht="18.75" x14ac:dyDescent="0.3">
      <c r="A4" s="267" t="s">
        <v>1961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1329</v>
      </c>
      <c r="C6" s="280" t="s">
        <v>1332</v>
      </c>
      <c r="D6" s="273" t="s">
        <v>1330</v>
      </c>
      <c r="E6" s="280" t="s">
        <v>1959</v>
      </c>
      <c r="F6" s="669" t="s">
        <v>1960</v>
      </c>
      <c r="G6" s="676" t="s">
        <v>1014</v>
      </c>
    </row>
    <row r="7" spans="1:7" ht="15.75" x14ac:dyDescent="0.25">
      <c r="A7" s="269">
        <v>1</v>
      </c>
      <c r="B7" s="269" t="s">
        <v>1958</v>
      </c>
      <c r="C7" s="270">
        <f>'Общ. счетчики'!G50-C8</f>
        <v>8358</v>
      </c>
      <c r="D7" s="271">
        <v>5.57</v>
      </c>
      <c r="E7" s="673">
        <v>309</v>
      </c>
      <c r="F7" s="674">
        <f>C7/E7</f>
        <v>27.04854368932039</v>
      </c>
      <c r="G7" s="677">
        <f>F7*D7</f>
        <v>150.66038834951459</v>
      </c>
    </row>
    <row r="8" spans="1:7" ht="15.75" x14ac:dyDescent="0.25">
      <c r="A8" s="277">
        <v>2</v>
      </c>
      <c r="B8" s="277" t="s">
        <v>1951</v>
      </c>
      <c r="C8" s="712">
        <f>3682</f>
        <v>3682</v>
      </c>
      <c r="D8" s="271">
        <v>5.57</v>
      </c>
      <c r="E8" s="673"/>
      <c r="F8" s="674"/>
      <c r="G8" s="677"/>
    </row>
    <row r="9" spans="1:7" ht="15.75" x14ac:dyDescent="0.25">
      <c r="A9" s="277">
        <v>3</v>
      </c>
      <c r="B9" s="277" t="s">
        <v>1333</v>
      </c>
      <c r="C9" s="278">
        <v>1</v>
      </c>
      <c r="D9" s="279">
        <v>36.19</v>
      </c>
      <c r="E9" s="673">
        <v>309</v>
      </c>
      <c r="F9" s="678">
        <f t="shared" ref="F9:F11" si="0">C9/E9</f>
        <v>3.2362459546925568E-3</v>
      </c>
      <c r="G9" s="677">
        <f t="shared" ref="G9:G11" si="1">F9*D9</f>
        <v>0.11711974110032362</v>
      </c>
    </row>
    <row r="10" spans="1:7" ht="15.75" x14ac:dyDescent="0.25">
      <c r="A10" s="277">
        <v>4</v>
      </c>
      <c r="B10" s="277" t="s">
        <v>1334</v>
      </c>
      <c r="C10" s="278">
        <v>0</v>
      </c>
      <c r="D10" s="785">
        <f>0.051*D12+D9</f>
        <v>211.89570999999998</v>
      </c>
      <c r="E10" s="673"/>
      <c r="F10" s="679"/>
      <c r="G10" s="677"/>
    </row>
    <row r="11" spans="1:7" ht="15.75" x14ac:dyDescent="0.25">
      <c r="A11" s="277">
        <v>5</v>
      </c>
      <c r="B11" s="277" t="s">
        <v>1335</v>
      </c>
      <c r="C11" s="278">
        <f>C9+C10</f>
        <v>1</v>
      </c>
      <c r="D11" s="279">
        <v>42.01</v>
      </c>
      <c r="E11" s="673">
        <v>309</v>
      </c>
      <c r="F11" s="678">
        <f t="shared" si="0"/>
        <v>3.2362459546925568E-3</v>
      </c>
      <c r="G11" s="677">
        <f t="shared" si="1"/>
        <v>0.13595469255663431</v>
      </c>
    </row>
    <row r="12" spans="1:7" ht="15.75" x14ac:dyDescent="0.25">
      <c r="A12" s="277">
        <v>6</v>
      </c>
      <c r="B12" s="277" t="s">
        <v>1388</v>
      </c>
      <c r="C12" s="279">
        <v>0</v>
      </c>
      <c r="D12" s="710">
        <v>3445.21</v>
      </c>
      <c r="E12" s="670"/>
      <c r="F12" s="675"/>
      <c r="G12" s="672"/>
    </row>
    <row r="13" spans="1:7" ht="15.75" x14ac:dyDescent="0.25">
      <c r="A13" s="277">
        <v>7</v>
      </c>
      <c r="B13" s="277" t="s">
        <v>1603</v>
      </c>
      <c r="C13" s="279">
        <f>'[2]Расчет платы на отопление и ГВС'!$F$17</f>
        <v>0</v>
      </c>
      <c r="D13" s="279">
        <v>5.57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C17" sqref="C17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4" t="s">
        <v>1525</v>
      </c>
      <c r="B1" s="894"/>
      <c r="C1" s="894"/>
      <c r="D1" s="894"/>
      <c r="E1" s="894"/>
      <c r="F1" s="894"/>
      <c r="G1" s="894"/>
      <c r="H1" s="894"/>
    </row>
    <row r="2" spans="1:12" ht="18" customHeight="1" x14ac:dyDescent="0.2"/>
    <row r="3" spans="1:12" ht="65.2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1452</v>
      </c>
      <c r="G3" s="369" t="s">
        <v>1453</v>
      </c>
      <c r="H3" s="369" t="s">
        <v>1454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1419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1415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4" t="s">
        <v>1526</v>
      </c>
      <c r="B13" s="894"/>
      <c r="C13" s="894"/>
      <c r="D13" s="894"/>
      <c r="E13" s="894"/>
      <c r="F13" s="894"/>
      <c r="G13" s="894"/>
      <c r="H13" s="894"/>
    </row>
    <row r="14" spans="1:12" ht="18.75" customHeight="1" x14ac:dyDescent="0.2"/>
    <row r="15" spans="1:12" ht="66" customHeight="1" x14ac:dyDescent="0.2">
      <c r="A15" s="369"/>
      <c r="B15" s="369" t="s">
        <v>1432</v>
      </c>
      <c r="C15" s="369" t="s">
        <v>1433</v>
      </c>
      <c r="D15" s="369" t="s">
        <v>1455</v>
      </c>
      <c r="E15" s="369" t="s">
        <v>1434</v>
      </c>
      <c r="F15" s="369" t="s">
        <v>1452</v>
      </c>
      <c r="G15" s="369" t="s">
        <v>1453</v>
      </c>
      <c r="H15" s="369" t="s">
        <v>1454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1413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1414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1419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1415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4" t="s">
        <v>1527</v>
      </c>
      <c r="B25" s="894"/>
      <c r="C25" s="894"/>
      <c r="D25" s="894"/>
      <c r="E25" s="894"/>
      <c r="F25" s="894"/>
      <c r="G25" s="894"/>
      <c r="H25" s="894"/>
    </row>
    <row r="26" spans="1:12" ht="16.5" customHeight="1" x14ac:dyDescent="0.2"/>
    <row r="27" spans="1:12" ht="66" customHeight="1" x14ac:dyDescent="0.2">
      <c r="A27" s="369"/>
      <c r="B27" s="369" t="s">
        <v>1432</v>
      </c>
      <c r="C27" s="369" t="s">
        <v>1433</v>
      </c>
      <c r="D27" s="369" t="s">
        <v>1455</v>
      </c>
      <c r="E27" s="369" t="s">
        <v>1434</v>
      </c>
      <c r="F27" s="369" t="s">
        <v>1452</v>
      </c>
      <c r="G27" s="369" t="s">
        <v>1453</v>
      </c>
      <c r="H27" s="369" t="s">
        <v>1454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1413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1414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1419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1415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4" t="s">
        <v>1529</v>
      </c>
      <c r="B1" s="894"/>
      <c r="C1" s="894"/>
      <c r="D1" s="894"/>
      <c r="E1" s="894"/>
      <c r="F1" s="894"/>
      <c r="G1" s="894"/>
      <c r="H1" s="894"/>
      <c r="I1" s="496"/>
    </row>
    <row r="2" spans="1:11" ht="18" customHeight="1" x14ac:dyDescent="0.2"/>
    <row r="3" spans="1:11" ht="72.7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1428</v>
      </c>
      <c r="G3" s="369" t="s">
        <v>1435</v>
      </c>
      <c r="H3" s="369" t="s">
        <v>1528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1419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1415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2029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1429</v>
      </c>
      <c r="H14" s="445">
        <f>'Общ. счетчики'!B52</f>
        <v>116800</v>
      </c>
      <c r="I14" s="757"/>
    </row>
    <row r="15" spans="1:11" ht="23.25" customHeight="1" x14ac:dyDescent="0.2">
      <c r="A15" t="s">
        <v>1436</v>
      </c>
      <c r="H15" s="447"/>
      <c r="I15" s="465"/>
    </row>
    <row r="16" spans="1:11" ht="15" customHeight="1" x14ac:dyDescent="0.2">
      <c r="A16" s="356" t="s">
        <v>1376</v>
      </c>
      <c r="H16" s="752">
        <f>Под.6!F202+'Нежелые помещения'!F5</f>
        <v>42607</v>
      </c>
      <c r="I16" s="465"/>
      <c r="K16" s="460"/>
    </row>
    <row r="17" spans="1:10" ht="15" customHeight="1" x14ac:dyDescent="0.2">
      <c r="A17" s="356" t="s">
        <v>1377</v>
      </c>
      <c r="H17" s="752">
        <f>'Под. 1 и 2'!F118+'Под. 3'!F32+'Под. 4  и 5'!F60+'Нежелые помещения'!F24+'Нежелые помещения'!F16+'Нежелые помещения'!F12</f>
        <v>39949</v>
      </c>
      <c r="I17" s="465"/>
    </row>
    <row r="18" spans="1:10" ht="15" customHeight="1" x14ac:dyDescent="0.2">
      <c r="A18" s="356" t="s">
        <v>1378</v>
      </c>
      <c r="H18" s="752">
        <f>'Общ. счетчики'!G50</f>
        <v>12040</v>
      </c>
      <c r="I18" s="465"/>
      <c r="J18" s="485"/>
    </row>
    <row r="19" spans="1:10" ht="23.25" customHeight="1" x14ac:dyDescent="0.2">
      <c r="A19" t="s">
        <v>1431</v>
      </c>
      <c r="H19" s="447"/>
      <c r="I19" s="465"/>
    </row>
    <row r="20" spans="1:10" ht="23.25" customHeight="1" x14ac:dyDescent="0.2">
      <c r="A20" t="s">
        <v>1430</v>
      </c>
      <c r="H20" s="448">
        <f>SUM(H16:H19)</f>
        <v>94596</v>
      </c>
      <c r="I20" s="448"/>
      <c r="J20" s="759"/>
    </row>
    <row r="21" spans="1:10" ht="23.25" customHeight="1" x14ac:dyDescent="0.2">
      <c r="A21" s="13" t="s">
        <v>1976</v>
      </c>
      <c r="H21" s="753">
        <f>'Общ. счетчики'!G35</f>
        <v>10620</v>
      </c>
      <c r="I21" s="448"/>
      <c r="J21" s="446"/>
    </row>
    <row r="22" spans="1:10" ht="33" customHeight="1" x14ac:dyDescent="0.2">
      <c r="G22" s="700" t="s">
        <v>2012</v>
      </c>
      <c r="H22" s="701">
        <f>H14-H20-H21</f>
        <v>11584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3">
      <selection activeCell="J23" sqref="J2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C13" sqref="C13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2035</v>
      </c>
      <c r="B1" s="547"/>
      <c r="C1" s="547"/>
      <c r="D1" s="547"/>
      <c r="E1" s="547"/>
      <c r="F1" s="547"/>
      <c r="G1" s="547"/>
    </row>
    <row r="2" spans="1:9" ht="15" customHeight="1" x14ac:dyDescent="0.2">
      <c r="A2" s="897" t="s">
        <v>1392</v>
      </c>
      <c r="B2" s="897" t="s">
        <v>1393</v>
      </c>
      <c r="C2" s="897" t="s">
        <v>1394</v>
      </c>
      <c r="D2" s="897" t="s">
        <v>1395</v>
      </c>
      <c r="E2" s="897" t="s">
        <v>1396</v>
      </c>
      <c r="F2" s="897"/>
      <c r="G2" s="897"/>
    </row>
    <row r="3" spans="1:9" ht="15" customHeight="1" x14ac:dyDescent="0.2">
      <c r="A3" s="897"/>
      <c r="B3" s="897"/>
      <c r="C3" s="897"/>
      <c r="D3" s="897"/>
      <c r="E3" s="897" t="s">
        <v>1397</v>
      </c>
      <c r="F3" s="897"/>
      <c r="G3" s="897" t="s">
        <v>1400</v>
      </c>
    </row>
    <row r="4" spans="1:9" ht="15" customHeight="1" x14ac:dyDescent="0.2">
      <c r="A4" s="897"/>
      <c r="B4" s="897"/>
      <c r="C4" s="897"/>
      <c r="D4" s="874"/>
      <c r="E4" s="442" t="s">
        <v>1398</v>
      </c>
      <c r="F4" s="442" t="s">
        <v>1399</v>
      </c>
      <c r="G4" s="897"/>
    </row>
    <row r="5" spans="1:9" ht="17.25" customHeight="1" x14ac:dyDescent="0.2">
      <c r="A5" s="358" t="s">
        <v>1403</v>
      </c>
      <c r="B5" s="359" t="s">
        <v>1401</v>
      </c>
      <c r="C5" s="443" t="s">
        <v>1402</v>
      </c>
      <c r="D5" s="716">
        <v>9456.56</v>
      </c>
      <c r="E5" s="665"/>
      <c r="F5" s="359"/>
      <c r="G5" s="360"/>
    </row>
    <row r="6" spans="1:9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543">
        <f>E7*0.0823</f>
        <v>85.259507999999997</v>
      </c>
      <c r="F6" s="459">
        <f>F7*0.0823</f>
        <v>39.342692</v>
      </c>
      <c r="G6" s="459">
        <f>G7*0.0823</f>
        <v>3.1677270000000002</v>
      </c>
      <c r="I6" s="762"/>
    </row>
    <row r="7" spans="1:9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1514-F7</f>
        <v>1035.96</v>
      </c>
      <c r="F7" s="360">
        <f>148*3.23</f>
        <v>478.04</v>
      </c>
      <c r="G7" s="713">
        <v>38.49</v>
      </c>
    </row>
    <row r="8" spans="1:9" ht="12" customHeight="1" x14ac:dyDescent="0.2">
      <c r="A8" s="358" t="s">
        <v>1406</v>
      </c>
      <c r="B8" s="359" t="s">
        <v>1409</v>
      </c>
      <c r="C8" s="360" t="s">
        <v>1408</v>
      </c>
      <c r="D8" s="770">
        <v>338360</v>
      </c>
      <c r="E8" s="572">
        <v>1495</v>
      </c>
      <c r="F8" s="360">
        <f>148*4.33</f>
        <v>640.84</v>
      </c>
      <c r="G8" s="713">
        <v>38.49</v>
      </c>
      <c r="H8" s="536"/>
    </row>
    <row r="9" spans="1:9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2530.96</v>
      </c>
      <c r="F9" s="459">
        <f>F7+F8</f>
        <v>1118.8800000000001</v>
      </c>
      <c r="G9" s="713">
        <f>G7+G8</f>
        <v>76.98</v>
      </c>
    </row>
    <row r="10" spans="1:9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v>87896</v>
      </c>
      <c r="F10" s="666">
        <f>Под.6!G202+'Под. 4  и 5'!G60+'Под. 3'!G32+'Под. 1 и 2'!G118</f>
        <v>1279</v>
      </c>
      <c r="G10" s="528">
        <f>21600</f>
        <v>21600</v>
      </c>
    </row>
    <row r="11" spans="1:9" ht="15" customHeight="1" x14ac:dyDescent="0.2">
      <c r="E11" s="895"/>
      <c r="F11" s="896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C13" sqref="C13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G10" sqref="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1991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1392</v>
      </c>
      <c r="B2" s="442" t="s">
        <v>1393</v>
      </c>
      <c r="C2" s="442" t="s">
        <v>1394</v>
      </c>
      <c r="D2" s="442" t="s">
        <v>1395</v>
      </c>
      <c r="E2" s="442" t="s">
        <v>1396</v>
      </c>
      <c r="F2"/>
      <c r="G2"/>
    </row>
    <row r="3" spans="1:13" ht="35.25" customHeight="1" x14ac:dyDescent="0.2">
      <c r="A3"/>
      <c r="B3"/>
      <c r="C3"/>
      <c r="D3"/>
      <c r="E3" s="442" t="s">
        <v>1397</v>
      </c>
      <c r="F3"/>
      <c r="G3" s="442" t="s">
        <v>1400</v>
      </c>
      <c r="J3" s="746" t="s">
        <v>1999</v>
      </c>
      <c r="K3" s="746" t="s">
        <v>2006</v>
      </c>
      <c r="L3" s="746" t="s">
        <v>2007</v>
      </c>
      <c r="M3" s="357" t="s">
        <v>2010</v>
      </c>
    </row>
    <row r="4" spans="1:13" ht="15" customHeight="1" x14ac:dyDescent="0.2">
      <c r="A4"/>
      <c r="B4"/>
      <c r="C4"/>
      <c r="D4"/>
      <c r="E4" s="442" t="s">
        <v>1398</v>
      </c>
      <c r="F4" s="442" t="s">
        <v>1399</v>
      </c>
      <c r="G4"/>
    </row>
    <row r="5" spans="1:13" ht="17.25" customHeight="1" x14ac:dyDescent="0.2">
      <c r="A5" s="358" t="s">
        <v>1403</v>
      </c>
      <c r="B5" s="359" t="s">
        <v>1401</v>
      </c>
      <c r="C5" s="443" t="s">
        <v>1402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2000</v>
      </c>
      <c r="J5" s="357">
        <f>Под.6!F202</f>
        <v>42580</v>
      </c>
      <c r="K5" s="357">
        <f>'Общ. счетчики'!G39+'Общ. счетчики'!G38</f>
        <v>40360</v>
      </c>
      <c r="L5" s="357">
        <f>'Общ. счетчики'!G36+'Общ. счетчики'!G37</f>
        <v>4215</v>
      </c>
    </row>
    <row r="6" spans="1:13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2001</v>
      </c>
      <c r="J6" s="747">
        <f>'Под. 1 и 2'!F118+'Под. 3'!F32+'Под. 4  и 5'!F60</f>
        <v>39685</v>
      </c>
      <c r="K6" s="357">
        <f>'Общ. счетчики'!G10+'Общ. счетчики'!G11+'Общ. счетчики'!G15+'Общ. счетчики'!G16+'Общ. счетчики'!G20+'Общ. счетчики'!G21</f>
        <v>42890</v>
      </c>
      <c r="L6" s="357">
        <f>'Общ. счетчики'!G8+'Общ. счетчики'!G9+'Общ. счетчики'!G13+'Общ. счетчики'!G14+'Общ. счетчики'!G18+'Общ. счетчики'!G19</f>
        <v>6675</v>
      </c>
    </row>
    <row r="7" spans="1:13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2002</v>
      </c>
      <c r="J7" s="357">
        <f>'корп. 3'!C8+'корп. 3'!C7</f>
        <v>12040</v>
      </c>
      <c r="K7" s="747">
        <f>'Общ. счетчики'!G50</f>
        <v>12040</v>
      </c>
      <c r="L7" s="747">
        <f>K7</f>
        <v>12040</v>
      </c>
    </row>
    <row r="8" spans="1:13" ht="12" customHeight="1" x14ac:dyDescent="0.2">
      <c r="A8" s="358" t="s">
        <v>1406</v>
      </c>
      <c r="B8" s="359" t="s">
        <v>1409</v>
      </c>
      <c r="C8" s="360" t="s">
        <v>1408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2003</v>
      </c>
      <c r="K8" s="749"/>
      <c r="L8" s="749"/>
    </row>
    <row r="9" spans="1:13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2008</v>
      </c>
      <c r="J9" s="747">
        <f>J5+J6+J7</f>
        <v>94305</v>
      </c>
      <c r="K9" s="747">
        <f>K5+K6+K7+K8</f>
        <v>95290</v>
      </c>
      <c r="L9" s="747">
        <f>L5+L6+L7+L8</f>
        <v>22930</v>
      </c>
      <c r="M9" s="747">
        <f>'Нежелые помещения'!F29</f>
        <v>1018</v>
      </c>
    </row>
    <row r="10" spans="1:13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f>'Норматив ээ'!H20-F10</f>
        <v>93317</v>
      </c>
      <c r="F10" s="666">
        <f>Под.6!G202+'Под. 4  и 5'!G60+'Под. 3'!G32+'Под. 1 и 2'!G118</f>
        <v>1279</v>
      </c>
      <c r="G10" s="528">
        <f>24861.41-'Норматив ээ'!H22</f>
        <v>13277.41</v>
      </c>
      <c r="I10" s="748" t="s">
        <v>2004</v>
      </c>
      <c r="J10" s="750">
        <f>(K9+L9)-J9-M9</f>
        <v>22897</v>
      </c>
    </row>
    <row r="11" spans="1:13" ht="15" customHeight="1" x14ac:dyDescent="0.2">
      <c r="E11" s="741"/>
      <c r="F11"/>
      <c r="I11" s="748" t="s">
        <v>2005</v>
      </c>
      <c r="J11" s="751">
        <f>J10/'Норматив ээ'!C12</f>
        <v>0.60159482928495411</v>
      </c>
      <c r="K11" s="746" t="s">
        <v>2009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2024-08-19T08:17:46Z</cp:lastPrinted>
  <dcterms:created xsi:type="dcterms:W3CDTF">2010-02-17T17:09:47Z</dcterms:created>
  <dcterms:modified xsi:type="dcterms:W3CDTF">2024-09-05T12:56:54Z</dcterms:modified>
</cp:coreProperties>
</file>